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8.100.93\荒川01\教育委員会事務局\指導室\指導室\指導主事\05 指導室事業\01　SPU事業\R6SPU\R６計画書提出依頼\②学校より\109　三峡小\"/>
    </mc:Choice>
  </mc:AlternateContent>
  <workbookProtection workbookPassword="EC15" lockStructure="1"/>
  <bookViews>
    <workbookView xWindow="240" yWindow="75" windowWidth="19260" windowHeight="6075" activeTab="1"/>
  </bookViews>
  <sheets>
    <sheet name="様式１（小学校） " sheetId="2" r:id="rId1"/>
    <sheet name="様式２（小学校）" sheetId="4" r:id="rId2"/>
    <sheet name="様式１（中学校）" sheetId="1" r:id="rId3"/>
    <sheet name="様式２（中学校）" sheetId="6" r:id="rId4"/>
    <sheet name="様式１（記入例）" sheetId="3" r:id="rId5"/>
    <sheet name="様式２ (記入例)" sheetId="5" r:id="rId6"/>
    <sheet name="データ学校送付時に非表示" sheetId="8" state="hidden" r:id="rId7"/>
  </sheets>
  <definedNames>
    <definedName name="_xlnm.Print_Area" localSheetId="6">データ学校送付時に非表示!$A$1:$Y$42</definedName>
    <definedName name="_xlnm.Print_Area" localSheetId="0">'様式１（小学校） '!$A$1:$O$46</definedName>
    <definedName name="_xlnm.Print_Titles" localSheetId="6">データ学校送付時に非表示!$30:$32</definedName>
  </definedNames>
  <calcPr calcId="162913"/>
</workbook>
</file>

<file path=xl/calcChain.xml><?xml version="1.0" encoding="utf-8"?>
<calcChain xmlns="http://schemas.openxmlformats.org/spreadsheetml/2006/main">
  <c r="J2" i="2" l="1"/>
  <c r="B2" i="4" s="1"/>
  <c r="F44" i="3" l="1"/>
  <c r="E44" i="3"/>
  <c r="H39" i="3"/>
  <c r="D39" i="3"/>
  <c r="K39" i="3"/>
  <c r="J39" i="3"/>
  <c r="I39" i="3"/>
  <c r="G39" i="3"/>
  <c r="F39" i="3"/>
  <c r="E39" i="3"/>
  <c r="C39" i="3"/>
  <c r="L34" i="3"/>
  <c r="K34" i="3"/>
  <c r="H34" i="3"/>
  <c r="G34" i="3"/>
  <c r="D34" i="3"/>
  <c r="C34" i="3"/>
  <c r="J34" i="3"/>
  <c r="I34" i="3"/>
  <c r="F34" i="3"/>
  <c r="E34" i="3"/>
  <c r="J2" i="1" l="1"/>
  <c r="B2" i="6" l="1"/>
  <c r="G37" i="1"/>
  <c r="C37" i="1"/>
  <c r="I32" i="1"/>
  <c r="E32" i="1"/>
  <c r="J32" i="1"/>
  <c r="F37" i="1"/>
  <c r="L32" i="1"/>
  <c r="H32" i="1"/>
  <c r="D32" i="1"/>
  <c r="D37" i="1"/>
  <c r="G42" i="1"/>
  <c r="G44" i="1" s="1"/>
  <c r="E37" i="1"/>
  <c r="K32" i="1"/>
  <c r="G32" i="1"/>
  <c r="C32" i="1"/>
  <c r="F32" i="1"/>
  <c r="F42" i="1" l="1"/>
  <c r="E42" i="1"/>
  <c r="C39" i="2" l="1"/>
  <c r="K39" i="2" l="1"/>
  <c r="F44" i="1" l="1"/>
  <c r="E44" i="1"/>
  <c r="G39" i="1"/>
  <c r="F39" i="1"/>
  <c r="E39" i="1"/>
  <c r="D39" i="1"/>
  <c r="C39" i="1"/>
  <c r="L34" i="1"/>
  <c r="K34" i="1"/>
  <c r="J34" i="1"/>
  <c r="I34" i="1"/>
  <c r="H34" i="1"/>
  <c r="G34" i="1"/>
  <c r="F34" i="1"/>
  <c r="E34" i="1"/>
  <c r="D34" i="1"/>
  <c r="C34" i="1"/>
  <c r="F44" i="2"/>
  <c r="E44" i="2"/>
  <c r="J39" i="2"/>
  <c r="I39" i="2"/>
  <c r="H39" i="2"/>
  <c r="G39" i="2"/>
  <c r="F39" i="2"/>
  <c r="E39" i="2"/>
  <c r="D39" i="2"/>
  <c r="L34" i="2"/>
  <c r="K34" i="2"/>
  <c r="J34" i="2"/>
  <c r="I34" i="2"/>
  <c r="H34" i="2"/>
  <c r="G34" i="2"/>
  <c r="F34" i="2"/>
  <c r="E34" i="2"/>
  <c r="D34" i="2"/>
  <c r="C34" i="2"/>
</calcChain>
</file>

<file path=xl/comments1.xml><?xml version="1.0" encoding="utf-8"?>
<comments xmlns="http://schemas.openxmlformats.org/spreadsheetml/2006/main">
  <authors>
    <author>原田 正伸</author>
  </authors>
  <commentList>
    <comment ref="G2" authorId="0" shapeId="0">
      <text>
        <r>
          <rPr>
            <b/>
            <sz val="9"/>
            <color indexed="81"/>
            <rFont val="MS P ゴシック"/>
            <family val="3"/>
            <charset val="128"/>
          </rPr>
          <t>　指導室から示された学校コードを入力してください。区学力調査及び全国学力学習状況調査の結果が反映されます。
　なお、このセルは文字を白色しております。</t>
        </r>
      </text>
    </comment>
  </commentList>
</comments>
</file>

<file path=xl/comments2.xml><?xml version="1.0" encoding="utf-8"?>
<comments xmlns="http://schemas.openxmlformats.org/spreadsheetml/2006/main">
  <authors>
    <author>原田 正伸</author>
  </authors>
  <commentList>
    <comment ref="B2" authorId="0" shapeId="0">
      <text>
        <r>
          <rPr>
            <b/>
            <sz val="9"/>
            <color indexed="81"/>
            <rFont val="MS P ゴシック"/>
            <family val="3"/>
            <charset val="128"/>
          </rPr>
          <t>様式１に学校コードを入力すると、学校名が表示されます。</t>
        </r>
      </text>
    </comment>
  </commentList>
</comments>
</file>

<file path=xl/comments3.xml><?xml version="1.0" encoding="utf-8"?>
<comments xmlns="http://schemas.openxmlformats.org/spreadsheetml/2006/main">
  <authors>
    <author>原田 正伸</author>
  </authors>
  <commentList>
    <comment ref="G2" authorId="0" shapeId="0">
      <text>
        <r>
          <rPr>
            <b/>
            <sz val="9"/>
            <color indexed="81"/>
            <rFont val="MS P ゴシック"/>
            <family val="3"/>
            <charset val="128"/>
          </rPr>
          <t>　指導室から示された学校コードを入力してください。区学力調査及び全国学力学習状況調査の結果が反映されます。
　なお、このセルは文字を白色しております。</t>
        </r>
      </text>
    </comment>
  </commentList>
</comments>
</file>

<file path=xl/comments4.xml><?xml version="1.0" encoding="utf-8"?>
<comments xmlns="http://schemas.openxmlformats.org/spreadsheetml/2006/main">
  <authors>
    <author>原田 正伸</author>
    <author>大久保 和彦</author>
  </authors>
  <commentList>
    <comment ref="G2" authorId="0" shapeId="0">
      <text>
        <r>
          <rPr>
            <b/>
            <sz val="9"/>
            <color indexed="81"/>
            <rFont val="MS P ゴシック"/>
            <family val="3"/>
            <charset val="128"/>
          </rPr>
          <t>　指導室から示された学校コードを入力してください。区学力調査及び全国学力学習状況調査の結果が反映されます。
　なお、このセルは文字を白色しております。</t>
        </r>
      </text>
    </comment>
    <comment ref="J2" authorId="0" shapeId="0">
      <text>
        <r>
          <rPr>
            <b/>
            <sz val="9"/>
            <color indexed="81"/>
            <rFont val="MS P ゴシック"/>
            <family val="3"/>
            <charset val="128"/>
          </rPr>
          <t>　G2のセルに学校コードを入力すると学校名が記載されます。</t>
        </r>
      </text>
    </comment>
    <comment ref="A4" authorId="1" shapeId="0">
      <text>
        <r>
          <rPr>
            <b/>
            <sz val="9"/>
            <color indexed="81"/>
            <rFont val="MS P ゴシック"/>
            <family val="3"/>
            <charset val="128"/>
          </rPr>
          <t xml:space="preserve">※文字は、ゴシック体、１２ポイントを使用してください。
※セル内での改行は「Alt+Enter」で行ってください。
※様式１がＡ４用紙１枚に納まるよう、基本方針・各事業内容をご調整ください。（４～６行目の幅、８～２６行目の幅は調整しても結構です。）
※体言止めによる記入も結構です。
</t>
        </r>
      </text>
    </comment>
    <comment ref="F8" authorId="1" shapeId="0">
      <text>
        <r>
          <rPr>
            <b/>
            <sz val="9"/>
            <color indexed="10"/>
            <rFont val="MS P ゴシック"/>
            <family val="3"/>
            <charset val="128"/>
          </rPr>
          <t>※印刷の都合上、
・全てのセルの横幅
・余白
は変えないでください。</t>
        </r>
      </text>
    </comment>
    <comment ref="L32" authorId="0" shapeId="0">
      <text>
        <r>
          <rPr>
            <b/>
            <sz val="9"/>
            <color indexed="81"/>
            <rFont val="MS P ゴシック"/>
            <family val="3"/>
            <charset val="128"/>
          </rPr>
          <t>学校コードを入力すると、自校の点数が表示されます。</t>
        </r>
      </text>
    </comment>
    <comment ref="E34" authorId="0" shapeId="0">
      <text>
        <r>
          <rPr>
            <b/>
            <sz val="9"/>
            <color indexed="81"/>
            <rFont val="MS P ゴシック"/>
            <family val="3"/>
            <charset val="128"/>
          </rPr>
          <t>自校の成績と区の差が表示されます。下回った場合、▲が表示されます。</t>
        </r>
      </text>
    </comment>
  </commentList>
</comments>
</file>

<file path=xl/comments5.xml><?xml version="1.0" encoding="utf-8"?>
<comments xmlns="http://schemas.openxmlformats.org/spreadsheetml/2006/main">
  <authors>
    <author>原田 正伸</author>
  </authors>
  <commentList>
    <comment ref="B2" authorId="0" shapeId="0">
      <text>
        <r>
          <rPr>
            <b/>
            <sz val="9"/>
            <color indexed="81"/>
            <rFont val="MS P ゴシック"/>
            <family val="3"/>
            <charset val="128"/>
          </rPr>
          <t>様式１に学校コードを入力すると学校名が表示されます。</t>
        </r>
      </text>
    </comment>
  </commentList>
</comments>
</file>

<file path=xl/sharedStrings.xml><?xml version="1.0" encoding="utf-8"?>
<sst xmlns="http://schemas.openxmlformats.org/spreadsheetml/2006/main" count="285" uniqueCount="108">
  <si>
    <t>国語</t>
    <rPh sb="0" eb="2">
      <t>コクゴ</t>
    </rPh>
    <phoneticPr fontId="1"/>
  </si>
  <si>
    <t>区</t>
    <rPh sb="0" eb="1">
      <t>ク</t>
    </rPh>
    <phoneticPr fontId="1"/>
  </si>
  <si>
    <t>区との比較</t>
    <rPh sb="0" eb="1">
      <t>ク</t>
    </rPh>
    <rPh sb="3" eb="5">
      <t>ヒカク</t>
    </rPh>
    <phoneticPr fontId="1"/>
  </si>
  <si>
    <t>算数</t>
    <rPh sb="0" eb="2">
      <t>サンスウ</t>
    </rPh>
    <phoneticPr fontId="1"/>
  </si>
  <si>
    <t>３年</t>
    <rPh sb="1" eb="2">
      <t>ネン</t>
    </rPh>
    <phoneticPr fontId="1"/>
  </si>
  <si>
    <t>区学力調査（全学年）</t>
    <rPh sb="0" eb="1">
      <t>ク</t>
    </rPh>
    <rPh sb="1" eb="3">
      <t>ガクリョク</t>
    </rPh>
    <rPh sb="3" eb="5">
      <t>チョウサ</t>
    </rPh>
    <rPh sb="6" eb="7">
      <t>ゼン</t>
    </rPh>
    <rPh sb="7" eb="9">
      <t>ガクネン</t>
    </rPh>
    <phoneticPr fontId="1"/>
  </si>
  <si>
    <t>自校</t>
    <rPh sb="0" eb="2">
      <t>ジコウ</t>
    </rPh>
    <phoneticPr fontId="1"/>
  </si>
  <si>
    <t>学力向上マニフェスト</t>
    <rPh sb="0" eb="2">
      <t>ガクリョク</t>
    </rPh>
    <rPh sb="2" eb="4">
      <t>コウジョウ</t>
    </rPh>
    <phoneticPr fontId="1"/>
  </si>
  <si>
    <t>未来を拓く子どもの育成</t>
    <rPh sb="0" eb="2">
      <t>ミライ</t>
    </rPh>
    <rPh sb="3" eb="4">
      <t>ヒラ</t>
    </rPh>
    <rPh sb="5" eb="6">
      <t>コ</t>
    </rPh>
    <rPh sb="9" eb="11">
      <t>イクセイ</t>
    </rPh>
    <phoneticPr fontId="1"/>
  </si>
  <si>
    <t>１年</t>
    <rPh sb="1" eb="2">
      <t>ネン</t>
    </rPh>
    <phoneticPr fontId="1"/>
  </si>
  <si>
    <t>２年</t>
    <rPh sb="1" eb="2">
      <t>ネン</t>
    </rPh>
    <phoneticPr fontId="1"/>
  </si>
  <si>
    <t>数学</t>
    <rPh sb="0" eb="2">
      <t>スウガク</t>
    </rPh>
    <phoneticPr fontId="1"/>
  </si>
  <si>
    <t>英語</t>
    <rPh sb="0" eb="2">
      <t>エイゴ</t>
    </rPh>
    <phoneticPr fontId="1"/>
  </si>
  <si>
    <t>学校パワーアップのための基本方針・各事業内容</t>
    <rPh sb="0" eb="2">
      <t>ガッコウ</t>
    </rPh>
    <rPh sb="12" eb="14">
      <t>キホン</t>
    </rPh>
    <rPh sb="14" eb="16">
      <t>ホウシン</t>
    </rPh>
    <rPh sb="17" eb="18">
      <t>カク</t>
    </rPh>
    <rPh sb="18" eb="20">
      <t>ジギョウ</t>
    </rPh>
    <rPh sb="20" eb="22">
      <t>ナイヨウ</t>
    </rPh>
    <phoneticPr fontId="1"/>
  </si>
  <si>
    <t>荒川区立○○小学校</t>
    <rPh sb="0" eb="4">
      <t>アラカワクリツ</t>
    </rPh>
    <rPh sb="6" eb="7">
      <t>ショウ</t>
    </rPh>
    <rPh sb="7" eb="9">
      <t>ガッコウ</t>
    </rPh>
    <phoneticPr fontId="1"/>
  </si>
  <si>
    <t>４年</t>
    <rPh sb="1" eb="2">
      <t>ネン</t>
    </rPh>
    <phoneticPr fontId="1"/>
  </si>
  <si>
    <t>５年</t>
    <rPh sb="1" eb="2">
      <t>ネン</t>
    </rPh>
    <phoneticPr fontId="1"/>
  </si>
  <si>
    <t>６年</t>
    <rPh sb="1" eb="2">
      <t>ネン</t>
    </rPh>
    <phoneticPr fontId="1"/>
  </si>
  <si>
    <t>〇授業力向上推進事業
・研究授業及び専門家による
　指導（新学習指導要領に基づ
　く授業改善）　</t>
    <phoneticPr fontId="1"/>
  </si>
  <si>
    <t>〇新学習指導要領による教育活動を確実に展開するよう、教員の資質・能力の一層の向上を図
　る。
〇保護者・地域の協力のもと、子どもの健やかな成長を支える活動を活性化させる。</t>
    <phoneticPr fontId="1"/>
  </si>
  <si>
    <t>学校名　　荒川区立○○学校</t>
    <rPh sb="0" eb="3">
      <t>ガッコウメイ</t>
    </rPh>
    <rPh sb="5" eb="9">
      <t>アラカワクリツ</t>
    </rPh>
    <rPh sb="11" eb="13">
      <t>ガッコウ</t>
    </rPh>
    <phoneticPr fontId="1"/>
  </si>
  <si>
    <t>事業名</t>
  </si>
  <si>
    <t>取組の内容及び目標</t>
  </si>
  <si>
    <t>予算及び決算</t>
  </si>
  <si>
    <t>成果及び次年度の方向性</t>
  </si>
  <si>
    <t>評価</t>
  </si>
  <si>
    <t>(昨年度の区学力調査等の結果・分析等を踏まえて)</t>
  </si>
  <si>
    <t>【内容】
【目標】</t>
    <phoneticPr fontId="1"/>
  </si>
  <si>
    <t>【予算】
【決算】</t>
    <phoneticPr fontId="1"/>
  </si>
  <si>
    <t>　　　　　　　　　</t>
  </si>
  <si>
    <t>【内容】
【目標】</t>
    <phoneticPr fontId="1"/>
  </si>
  <si>
    <t>Ａ</t>
    <phoneticPr fontId="1"/>
  </si>
  <si>
    <t>研究授業では、論理的な文章を書かせることをテーマにして、講師から児童の実態に応じた指導のポイントについて指導を受けた。研修の成果は小論文コンテストの書き方指導に活用することができた。学校独自の学力調査の書く能力の平均正答率は64.8％であった。</t>
    <rPh sb="0" eb="2">
      <t>ケンキュウ</t>
    </rPh>
    <rPh sb="2" eb="4">
      <t>ジュギョウ</t>
    </rPh>
    <rPh sb="7" eb="10">
      <t>ロンリテキ</t>
    </rPh>
    <rPh sb="11" eb="13">
      <t>ブンショウ</t>
    </rPh>
    <rPh sb="14" eb="15">
      <t>カ</t>
    </rPh>
    <rPh sb="28" eb="30">
      <t>コウシ</t>
    </rPh>
    <rPh sb="32" eb="34">
      <t>ジドウ</t>
    </rPh>
    <rPh sb="35" eb="37">
      <t>ジッタイ</t>
    </rPh>
    <rPh sb="38" eb="39">
      <t>オウ</t>
    </rPh>
    <rPh sb="41" eb="43">
      <t>シドウ</t>
    </rPh>
    <rPh sb="52" eb="54">
      <t>シドウ</t>
    </rPh>
    <rPh sb="55" eb="56">
      <t>ウ</t>
    </rPh>
    <rPh sb="59" eb="61">
      <t>ケンシュウ</t>
    </rPh>
    <rPh sb="62" eb="64">
      <t>セイカ</t>
    </rPh>
    <rPh sb="65" eb="68">
      <t>ショウロンブン</t>
    </rPh>
    <rPh sb="74" eb="75">
      <t>カ</t>
    </rPh>
    <rPh sb="76" eb="77">
      <t>カタ</t>
    </rPh>
    <rPh sb="77" eb="79">
      <t>シドウ</t>
    </rPh>
    <rPh sb="80" eb="82">
      <t>カツヨウ</t>
    </rPh>
    <rPh sb="91" eb="93">
      <t>ガッコウ</t>
    </rPh>
    <rPh sb="93" eb="95">
      <t>ドクジ</t>
    </rPh>
    <rPh sb="96" eb="98">
      <t>ガクリョク</t>
    </rPh>
    <rPh sb="98" eb="100">
      <t>チョウサ</t>
    </rPh>
    <rPh sb="101" eb="102">
      <t>カ</t>
    </rPh>
    <rPh sb="103" eb="105">
      <t>ノウリョク</t>
    </rPh>
    <rPh sb="106" eb="108">
      <t>ヘイキン</t>
    </rPh>
    <rPh sb="108" eb="110">
      <t>セイトウ</t>
    </rPh>
    <rPh sb="110" eb="111">
      <t>リツ</t>
    </rPh>
    <phoneticPr fontId="1"/>
  </si>
  <si>
    <t>【予算】200,426円
【決算】199,740円
講師謝礼　　 138,000円
学力調査問題　61,740円</t>
    <rPh sb="11" eb="12">
      <t>エン</t>
    </rPh>
    <rPh sb="24" eb="25">
      <t>エン</t>
    </rPh>
    <rPh sb="26" eb="28">
      <t>コウシ</t>
    </rPh>
    <rPh sb="28" eb="30">
      <t>シャレイ</t>
    </rPh>
    <rPh sb="40" eb="41">
      <t>エン</t>
    </rPh>
    <rPh sb="42" eb="46">
      <t>ガクリョクチョウサ</t>
    </rPh>
    <rPh sb="46" eb="48">
      <t>モンダイ</t>
    </rPh>
    <rPh sb="55" eb="56">
      <t>エン</t>
    </rPh>
    <phoneticPr fontId="1"/>
  </si>
  <si>
    <t>【内容】区学力調査の結果からは、国語の書く能力を一層伸ばすための指導方法を工夫する必要があることが明らかになった。書く能力の向上とともに新学習指導要領による授業改善をねらい、専門家からの指導の下、全学年で国語の研究授業を実施する。
【目標】
１月に学校独自で国語の学力調査を行い、書く能力の平均正答率65％を目標とする。</t>
    <rPh sb="4" eb="5">
      <t>ク</t>
    </rPh>
    <rPh sb="5" eb="7">
      <t>ガクリョク</t>
    </rPh>
    <rPh sb="7" eb="9">
      <t>チョウサ</t>
    </rPh>
    <rPh sb="10" eb="12">
      <t>ケッカ</t>
    </rPh>
    <rPh sb="16" eb="18">
      <t>コクゴ</t>
    </rPh>
    <rPh sb="19" eb="20">
      <t>カ</t>
    </rPh>
    <rPh sb="21" eb="23">
      <t>ノウリョク</t>
    </rPh>
    <rPh sb="24" eb="26">
      <t>イッソウ</t>
    </rPh>
    <rPh sb="26" eb="27">
      <t>ノ</t>
    </rPh>
    <rPh sb="32" eb="34">
      <t>シドウ</t>
    </rPh>
    <rPh sb="34" eb="36">
      <t>ホウホウ</t>
    </rPh>
    <rPh sb="37" eb="39">
      <t>クフウ</t>
    </rPh>
    <rPh sb="41" eb="43">
      <t>ヒツヨウ</t>
    </rPh>
    <rPh sb="49" eb="50">
      <t>アキ</t>
    </rPh>
    <rPh sb="57" eb="58">
      <t>カ</t>
    </rPh>
    <rPh sb="59" eb="61">
      <t>ノウリョク</t>
    </rPh>
    <rPh sb="62" eb="64">
      <t>コウジョウ</t>
    </rPh>
    <rPh sb="68" eb="75">
      <t>シンガクシュウシドウヨウリョウ</t>
    </rPh>
    <rPh sb="78" eb="80">
      <t>ジュギョウ</t>
    </rPh>
    <rPh sb="80" eb="82">
      <t>カイゼン</t>
    </rPh>
    <rPh sb="87" eb="90">
      <t>センモンカ</t>
    </rPh>
    <rPh sb="93" eb="95">
      <t>シドウ</t>
    </rPh>
    <rPh sb="96" eb="97">
      <t>モト</t>
    </rPh>
    <rPh sb="98" eb="99">
      <t>ゼン</t>
    </rPh>
    <rPh sb="99" eb="101">
      <t>ガクネン</t>
    </rPh>
    <rPh sb="102" eb="104">
      <t>コクゴ</t>
    </rPh>
    <rPh sb="110" eb="112">
      <t>ジッシ</t>
    </rPh>
    <rPh sb="122" eb="123">
      <t>ガツ</t>
    </rPh>
    <rPh sb="124" eb="126">
      <t>ガッコウ</t>
    </rPh>
    <rPh sb="126" eb="128">
      <t>ドクジ</t>
    </rPh>
    <rPh sb="129" eb="131">
      <t>コクゴ</t>
    </rPh>
    <rPh sb="132" eb="134">
      <t>ガクリョク</t>
    </rPh>
    <rPh sb="134" eb="136">
      <t>チョウサ</t>
    </rPh>
    <rPh sb="137" eb="138">
      <t>オコナ</t>
    </rPh>
    <rPh sb="140" eb="141">
      <t>カ</t>
    </rPh>
    <rPh sb="142" eb="144">
      <t>ノウリョク</t>
    </rPh>
    <rPh sb="145" eb="147">
      <t>ヘイキン</t>
    </rPh>
    <rPh sb="147" eb="149">
      <t>セイトウ</t>
    </rPh>
    <rPh sb="149" eb="150">
      <t>リツ</t>
    </rPh>
    <rPh sb="154" eb="156">
      <t>モクヒョウ</t>
    </rPh>
    <phoneticPr fontId="1"/>
  </si>
  <si>
    <t>授業力向上推進事業
　</t>
    <phoneticPr fontId="1"/>
  </si>
  <si>
    <t>創造力あふれる教育の推進</t>
    <rPh sb="0" eb="3">
      <t>ソウゾウリョク</t>
    </rPh>
    <rPh sb="7" eb="9">
      <t>キョウイク</t>
    </rPh>
    <rPh sb="10" eb="12">
      <t>スイシン</t>
    </rPh>
    <phoneticPr fontId="1"/>
  </si>
  <si>
    <t>(昨年度の区学力調査の結果・分析等を踏まえて)</t>
    <phoneticPr fontId="1"/>
  </si>
  <si>
    <t>社会</t>
    <rPh sb="0" eb="2">
      <t>シャカイ</t>
    </rPh>
    <phoneticPr fontId="1"/>
  </si>
  <si>
    <t>理科</t>
    <rPh sb="0" eb="2">
      <t>リカ</t>
    </rPh>
    <phoneticPr fontId="1"/>
  </si>
  <si>
    <t>全国学力・学習状況調査（６年）</t>
    <rPh sb="0" eb="2">
      <t>ゼンコク</t>
    </rPh>
    <rPh sb="2" eb="4">
      <t>ガクリョク</t>
    </rPh>
    <rPh sb="5" eb="7">
      <t>ガクシュウ</t>
    </rPh>
    <rPh sb="7" eb="9">
      <t>ジョウキョウ</t>
    </rPh>
    <rPh sb="9" eb="11">
      <t>チョウサ</t>
    </rPh>
    <rPh sb="13" eb="14">
      <t>ネン</t>
    </rPh>
    <phoneticPr fontId="1"/>
  </si>
  <si>
    <t>国語</t>
    <phoneticPr fontId="1"/>
  </si>
  <si>
    <t>全国（公立）</t>
    <rPh sb="0" eb="2">
      <t>ゼンコク</t>
    </rPh>
    <rPh sb="3" eb="5">
      <t>コウリツ</t>
    </rPh>
    <phoneticPr fontId="1"/>
  </si>
  <si>
    <t>全国（公立）との比較</t>
    <rPh sb="0" eb="2">
      <t>ゼンコク</t>
    </rPh>
    <rPh sb="3" eb="5">
      <t>コウリツ</t>
    </rPh>
    <rPh sb="8" eb="10">
      <t>ヒカク</t>
    </rPh>
    <phoneticPr fontId="1"/>
  </si>
  <si>
    <t>※学校の結果は整数で示されています。</t>
    <rPh sb="1" eb="3">
      <t>ガッコウ</t>
    </rPh>
    <rPh sb="4" eb="6">
      <t>ケッカ</t>
    </rPh>
    <rPh sb="7" eb="9">
      <t>セイスウ</t>
    </rPh>
    <rPh sb="10" eb="11">
      <t>シメ</t>
    </rPh>
    <phoneticPr fontId="1"/>
  </si>
  <si>
    <t>全国学力・学習状況調査（３年）</t>
    <rPh sb="0" eb="2">
      <t>ゼンコク</t>
    </rPh>
    <rPh sb="2" eb="4">
      <t>ガクリョク</t>
    </rPh>
    <rPh sb="5" eb="7">
      <t>ガクシュウ</t>
    </rPh>
    <rPh sb="7" eb="9">
      <t>ジョウキョウ</t>
    </rPh>
    <rPh sb="9" eb="11">
      <t>チョウサ</t>
    </rPh>
    <rPh sb="13" eb="14">
      <t>ネン</t>
    </rPh>
    <phoneticPr fontId="1"/>
  </si>
  <si>
    <t>1年</t>
    <rPh sb="1" eb="2">
      <t>ネン</t>
    </rPh>
    <phoneticPr fontId="1"/>
  </si>
  <si>
    <t>英語</t>
    <rPh sb="0" eb="2">
      <t>エイゴ</t>
    </rPh>
    <phoneticPr fontId="1"/>
  </si>
  <si>
    <t>全国</t>
    <rPh sb="0" eb="2">
      <t>ゼンコク</t>
    </rPh>
    <phoneticPr fontId="1"/>
  </si>
  <si>
    <t>シートを見えなくする方法</t>
    <rPh sb="4" eb="5">
      <t>ミ</t>
    </rPh>
    <rPh sb="10" eb="12">
      <t>ホウホウ</t>
    </rPh>
    <phoneticPr fontId="1"/>
  </si>
  <si>
    <t>隠すシートを非表示する</t>
    <rPh sb="0" eb="1">
      <t>カク</t>
    </rPh>
    <rPh sb="6" eb="9">
      <t>ヒヒョウジ</t>
    </rPh>
    <phoneticPr fontId="1"/>
  </si>
  <si>
    <t>校閲でブックの保護</t>
    <rPh sb="0" eb="2">
      <t>コウエツ</t>
    </rPh>
    <rPh sb="7" eb="9">
      <t>ホゴ</t>
    </rPh>
    <phoneticPr fontId="1"/>
  </si>
  <si>
    <t>シート校正とウインドウの保護</t>
    <rPh sb="3" eb="5">
      <t>コウセイ</t>
    </rPh>
    <rPh sb="12" eb="14">
      <t>ホゴ</t>
    </rPh>
    <phoneticPr fontId="1"/>
  </si>
  <si>
    <t>パスワードを38024597</t>
    <phoneticPr fontId="1"/>
  </si>
  <si>
    <t>学校名</t>
    <rPh sb="0" eb="3">
      <t>ガッコウメイ</t>
    </rPh>
    <phoneticPr fontId="1"/>
  </si>
  <si>
    <t>学校コード</t>
    <rPh sb="0" eb="2">
      <t>ガッコウ</t>
    </rPh>
    <phoneticPr fontId="1"/>
  </si>
  <si>
    <t>荒川区学力調査</t>
    <rPh sb="0" eb="3">
      <t>アラカワク</t>
    </rPh>
    <rPh sb="3" eb="7">
      <t>ガクリョクチョウサ</t>
    </rPh>
    <phoneticPr fontId="1"/>
  </si>
  <si>
    <t>学校名</t>
    <rPh sb="0" eb="3">
      <t>ガッコウメイ</t>
    </rPh>
    <phoneticPr fontId="1"/>
  </si>
  <si>
    <t>令和５年度　学力向上マニフェスト</t>
    <rPh sb="0" eb="2">
      <t>レイワ</t>
    </rPh>
    <phoneticPr fontId="1"/>
  </si>
  <si>
    <t>令和６年度学校パワーアップ事業全体構想</t>
    <rPh sb="0" eb="2">
      <t>レイワ</t>
    </rPh>
    <rPh sb="3" eb="5">
      <t>ネンド</t>
    </rPh>
    <rPh sb="5" eb="7">
      <t>ガッコウ</t>
    </rPh>
    <rPh sb="13" eb="15">
      <t>ジギョウ</t>
    </rPh>
    <rPh sb="15" eb="17">
      <t>ゼンタイ</t>
    </rPh>
    <rPh sb="17" eb="19">
      <t>コウソウ</t>
    </rPh>
    <phoneticPr fontId="1"/>
  </si>
  <si>
    <t>令和５年度　全国・荒川区学力調査に関する結果（平均正答率：％）</t>
    <rPh sb="0" eb="2">
      <t>レイワ</t>
    </rPh>
    <rPh sb="3" eb="5">
      <t>ネンド</t>
    </rPh>
    <rPh sb="6" eb="8">
      <t>ゼンコク</t>
    </rPh>
    <rPh sb="9" eb="12">
      <t>アラカワク</t>
    </rPh>
    <rPh sb="12" eb="14">
      <t>ガクリョク</t>
    </rPh>
    <rPh sb="14" eb="16">
      <t>チョウサ</t>
    </rPh>
    <rPh sb="17" eb="18">
      <t>カン</t>
    </rPh>
    <rPh sb="20" eb="22">
      <t>ケッカ</t>
    </rPh>
    <phoneticPr fontId="1"/>
  </si>
  <si>
    <t>令和６年度　学力向上マニフェスト</t>
    <rPh sb="0" eb="2">
      <t>レイワ</t>
    </rPh>
    <phoneticPr fontId="1"/>
  </si>
  <si>
    <t>英語</t>
    <rPh sb="0" eb="2">
      <t>エイゴ</t>
    </rPh>
    <phoneticPr fontId="1"/>
  </si>
  <si>
    <t>荒川区立瑞光小学校</t>
  </si>
  <si>
    <t>荒川区立第二瑞光小学校</t>
  </si>
  <si>
    <t>荒川区立第三瑞光小学校</t>
  </si>
  <si>
    <t>荒川区立汐入小学校</t>
  </si>
  <si>
    <t>荒川区立汐入東小学校</t>
  </si>
  <si>
    <t>荒川区立第六瑞光小学校</t>
  </si>
  <si>
    <t>荒川区立峡田小学校</t>
  </si>
  <si>
    <t>荒川区立第二峡田小学校</t>
  </si>
  <si>
    <t>荒川区立第三峡田小学校</t>
  </si>
  <si>
    <t>荒川区立第四峡田小学校</t>
  </si>
  <si>
    <t>荒川区立第五峡田小学校</t>
  </si>
  <si>
    <t>荒川区立第七峡田小学校</t>
  </si>
  <si>
    <t>荒川区立第九峡田小学校</t>
  </si>
  <si>
    <t>荒川区立尾久小学校</t>
  </si>
  <si>
    <t>荒川区立尾久西小学校</t>
  </si>
  <si>
    <t>荒川区立尾久第六小学校</t>
  </si>
  <si>
    <t>荒川区立赤土小学校</t>
  </si>
  <si>
    <t>荒川区立大門小学校</t>
  </si>
  <si>
    <t>荒川区立尾久宮前小学校</t>
  </si>
  <si>
    <t>荒川区立第一日暮里小学校</t>
  </si>
  <si>
    <t>荒川区立第二日暮里小学校</t>
  </si>
  <si>
    <t>荒川区立第三日暮里小学校</t>
  </si>
  <si>
    <t>荒川区立第六日暮里小学校</t>
  </si>
  <si>
    <t>荒川区立ひぐらし小学校</t>
  </si>
  <si>
    <t>荒川区立第一中学校</t>
  </si>
  <si>
    <t>荒川区立第三中学校</t>
  </si>
  <si>
    <t>荒川区立第四中学校</t>
  </si>
  <si>
    <t>荒川区立第五中学校</t>
  </si>
  <si>
    <t>荒川区立第七中学校</t>
  </si>
  <si>
    <t>荒川区立第九中学校</t>
  </si>
  <si>
    <t>荒川区立尾久八幡中学校</t>
  </si>
  <si>
    <t>荒川区立南千住第二中学校</t>
  </si>
  <si>
    <t>荒川区立原中学校</t>
  </si>
  <si>
    <t>荒川区立諏訪台中学校</t>
  </si>
  <si>
    <t>個に応じた指導の充実（継続）</t>
    <rPh sb="0" eb="1">
      <t>コ</t>
    </rPh>
    <rPh sb="2" eb="3">
      <t>オウ</t>
    </rPh>
    <rPh sb="5" eb="7">
      <t>シドウ</t>
    </rPh>
    <rPh sb="8" eb="10">
      <t>ジュウジツ</t>
    </rPh>
    <rPh sb="11" eb="13">
      <t>ケイゾク</t>
    </rPh>
    <phoneticPr fontId="1"/>
  </si>
  <si>
    <t xml:space="preserve">
</t>
    <phoneticPr fontId="1"/>
  </si>
  <si>
    <t xml:space="preserve">【予算】
　2,000円× 120回＝240,000円
　2,700円×75時間＝202,500円
　合計４４２，５００円
【決算】
</t>
    <phoneticPr fontId="1"/>
  </si>
  <si>
    <t>○社会科見学で実際に現地を訪問したり、具体物に触れさせたりする。
○個に応じた指導の充実
・教育相談機能を一層充実させ、児童の個性を尊重した指導を展開する。</t>
    <phoneticPr fontId="1"/>
  </si>
  <si>
    <t>社会科見学</t>
    <rPh sb="0" eb="3">
      <t>シャカイカ</t>
    </rPh>
    <rPh sb="3" eb="5">
      <t>ケンガク</t>
    </rPh>
    <phoneticPr fontId="1"/>
  </si>
  <si>
    <t>【予算】
　13，2800円×3回
　合計３９８，４００円
【決算】
　</t>
    <rPh sb="13" eb="14">
      <t>エン</t>
    </rPh>
    <phoneticPr fontId="1"/>
  </si>
  <si>
    <t>◎未来を拓き、変化・発展する社会をたくましく生きる子どもを育てる。
○学校生活の満足度を高めるために、児童理解を深めるとともに個別最適な支援を行う。
○教科領域の特性を生かしながら横断型の学習で、主体的・対話的で深い学びを経験させる。
○「早寝・早起き・朝ごはん」を合い言葉に「元気な子ども　元気な学校」を日常化させる。</t>
    <phoneticPr fontId="1"/>
  </si>
  <si>
    <t>○学級集団アセスメント
・hyper-ＱＵの活用
○教員の指導力向上
・学年３回（生活科・総合的な学習の時間）、専科２回、きこえとことばの教室１回の研究授業を計６回と全体研修会を実施する。
○教員一人ひとりの授業におけるＩＣＴ活用能力を高める。
○たてわり班による栽培活動を継続する。
○音楽鑑賞教室の開催
○国際交流活動を推進し、児童の英語に対する興味・関心を高める。
○スクール・ボランティアの活用</t>
    <rPh sb="98" eb="100">
      <t>キョウイン</t>
    </rPh>
    <rPh sb="100" eb="102">
      <t>ヒトリ</t>
    </rPh>
    <rPh sb="106" eb="108">
      <t>ジュギョウ</t>
    </rPh>
    <rPh sb="117" eb="119">
      <t>ノウリョク</t>
    </rPh>
    <rPh sb="120" eb="121">
      <t>タカ</t>
    </rPh>
    <rPh sb="148" eb="150">
      <t>オンガク</t>
    </rPh>
    <rPh sb="150" eb="152">
      <t>カンショウ</t>
    </rPh>
    <rPh sb="152" eb="154">
      <t>キョウシツ</t>
    </rPh>
    <rPh sb="160" eb="162">
      <t>コクサイ</t>
    </rPh>
    <rPh sb="162" eb="164">
      <t>コウリュウ</t>
    </rPh>
    <rPh sb="164" eb="166">
      <t>カツドウ</t>
    </rPh>
    <rPh sb="167" eb="169">
      <t>スイシン</t>
    </rPh>
    <rPh sb="171" eb="173">
      <t>ジドウ</t>
    </rPh>
    <rPh sb="174" eb="176">
      <t>エイゴ</t>
    </rPh>
    <rPh sb="177" eb="178">
      <t>タイ</t>
    </rPh>
    <rPh sb="180" eb="182">
      <t>キョウミ</t>
    </rPh>
    <rPh sb="183" eb="185">
      <t>カンシン</t>
    </rPh>
    <rPh sb="186" eb="187">
      <t>タカ</t>
    </rPh>
    <rPh sb="205" eb="207">
      <t>カツヨウ</t>
    </rPh>
    <phoneticPr fontId="1"/>
  </si>
  <si>
    <t xml:space="preserve">○難聴言語学級での専門家診断や特別支援教育研修会を通して適正な指導方法を身に付ける。
○体育指導の専門家による指導で運動の楽しさを味わい、体力向上を図る。
○カブト虫の飼育を通して命を実感させ、植物や昆虫によって生活が支えられていることを理解させる。
</t>
    <rPh sb="59" eb="61">
      <t>ウンドウ</t>
    </rPh>
    <rPh sb="62" eb="63">
      <t>タノ</t>
    </rPh>
    <rPh sb="66" eb="67">
      <t>アジ</t>
    </rPh>
    <rPh sb="75" eb="76">
      <t>ハカ</t>
    </rPh>
    <phoneticPr fontId="1"/>
  </si>
  <si>
    <t xml:space="preserve">【内容】
○社会科見学で実際に現地を訪問したり、具体物に触れさせたりする。
【目標】
○「自分の考えを伝えることができる」児童を９０％以上。
○「授業でタブレットＰＣや学校図書館を使って調べたり、学習したりすることがある」児童を９０％以上。
</t>
    <rPh sb="45" eb="47">
      <t>ジブン</t>
    </rPh>
    <rPh sb="48" eb="49">
      <t>カンガ</t>
    </rPh>
    <rPh sb="51" eb="52">
      <t>ツタ</t>
    </rPh>
    <rPh sb="61" eb="63">
      <t>ジドウ</t>
    </rPh>
    <rPh sb="67" eb="69">
      <t>イジョウ</t>
    </rPh>
    <rPh sb="73" eb="75">
      <t>ジュギョウ</t>
    </rPh>
    <rPh sb="84" eb="86">
      <t>ガッコウ</t>
    </rPh>
    <rPh sb="86" eb="89">
      <t>トショカン</t>
    </rPh>
    <rPh sb="90" eb="91">
      <t>ツカ</t>
    </rPh>
    <rPh sb="93" eb="94">
      <t>シラ</t>
    </rPh>
    <rPh sb="98" eb="100">
      <t>ガクシュウ</t>
    </rPh>
    <rPh sb="111" eb="113">
      <t>ジドウ</t>
    </rPh>
    <rPh sb="117" eb="119">
      <t>イジョウ</t>
    </rPh>
    <phoneticPr fontId="1"/>
  </si>
  <si>
    <t>【内容】
○個別の支援を必要とする児童に個別最適化した指導を日常に展開する。
【目標】
○学校評価アンケート「分かる授業」の肯定評価については、児童９１．４％、保護者８７．８％であったが、保護者の１２．２％が「分からない」と回答。そこで保護者に状況を適正に伝え、学習習慣の定着を含め理解と協力を得る。</t>
    <rPh sb="6" eb="8">
      <t>コベツ</t>
    </rPh>
    <rPh sb="9" eb="11">
      <t>シエン</t>
    </rPh>
    <rPh sb="12" eb="14">
      <t>ヒツヨウ</t>
    </rPh>
    <rPh sb="17" eb="19">
      <t>ジドウ</t>
    </rPh>
    <rPh sb="20" eb="22">
      <t>コベツ</t>
    </rPh>
    <rPh sb="22" eb="25">
      <t>サイテキカ</t>
    </rPh>
    <rPh sb="27" eb="29">
      <t>シドウ</t>
    </rPh>
    <rPh sb="30" eb="32">
      <t>ニチジョウ</t>
    </rPh>
    <rPh sb="33" eb="35">
      <t>テンカイ</t>
    </rPh>
    <rPh sb="45" eb="47">
      <t>ガッコウ</t>
    </rPh>
    <rPh sb="47" eb="49">
      <t>ヒョウカ</t>
    </rPh>
    <rPh sb="55" eb="56">
      <t>ワ</t>
    </rPh>
    <rPh sb="58" eb="60">
      <t>ジュギョウ</t>
    </rPh>
    <rPh sb="62" eb="66">
      <t>コウテイヒョウカ</t>
    </rPh>
    <rPh sb="72" eb="74">
      <t>ジドウ</t>
    </rPh>
    <rPh sb="80" eb="83">
      <t>ホゴシャ</t>
    </rPh>
    <rPh sb="94" eb="97">
      <t>ホゴシャ</t>
    </rPh>
    <rPh sb="105" eb="106">
      <t>ワ</t>
    </rPh>
    <rPh sb="112" eb="114">
      <t>カイトウ</t>
    </rPh>
    <rPh sb="118" eb="121">
      <t>ホゴシャ</t>
    </rPh>
    <rPh sb="122" eb="124">
      <t>ジョウキョウ</t>
    </rPh>
    <rPh sb="125" eb="127">
      <t>テキセイ</t>
    </rPh>
    <rPh sb="128" eb="129">
      <t>ツタ</t>
    </rPh>
    <rPh sb="131" eb="133">
      <t>ガクシュウ</t>
    </rPh>
    <rPh sb="133" eb="135">
      <t>シュウカン</t>
    </rPh>
    <rPh sb="136" eb="138">
      <t>テイチャク</t>
    </rPh>
    <rPh sb="139" eb="140">
      <t>フク</t>
    </rPh>
    <rPh sb="141" eb="143">
      <t>リカイ</t>
    </rPh>
    <rPh sb="144" eb="146">
      <t>キョウリョク</t>
    </rPh>
    <rPh sb="147" eb="148">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</si>
</sst>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 &quot;0.0"/>
    <numFmt numFmtId="177" formatCode="0;&quot;▲ &quot;0"/>
    <numFmt numFmtId="178" formatCode="#,##0.0"/>
  </numFmts>
  <fonts count="15">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12"/>
      <name val="ＭＳ ゴシック"/>
      <family val="3"/>
      <charset val="128"/>
    </font>
    <font>
      <sz val="12"/>
      <color theme="1"/>
      <name val="ＭＳ ゴシック"/>
      <family val="3"/>
      <charset val="128"/>
    </font>
    <font>
      <sz val="12"/>
      <name val="ＭＳ Ｐゴシック"/>
      <family val="3"/>
      <charset val="128"/>
    </font>
    <font>
      <sz val="12"/>
      <color theme="1"/>
      <name val="ＭＳ Ｐゴシック"/>
      <family val="3"/>
      <charset val="128"/>
    </font>
    <font>
      <b/>
      <sz val="9"/>
      <color indexed="81"/>
      <name val="MS P ゴシック"/>
      <family val="3"/>
      <charset val="128"/>
    </font>
    <font>
      <b/>
      <sz val="9"/>
      <color indexed="10"/>
      <name val="MS P ゴシック"/>
      <family val="3"/>
      <charset val="128"/>
    </font>
    <font>
      <sz val="14"/>
      <color theme="1"/>
      <name val="ＭＳ ゴシック"/>
      <family val="3"/>
      <charset val="128"/>
    </font>
    <font>
      <sz val="12"/>
      <color theme="1"/>
      <name val="ＭＳ Ｐゴシック"/>
      <family val="2"/>
      <charset val="128"/>
      <scheme val="minor"/>
    </font>
    <font>
      <sz val="11"/>
      <color theme="1"/>
      <name val="ＭＳ ゴシック"/>
      <family val="3"/>
      <charset val="128"/>
    </font>
    <font>
      <sz val="12"/>
      <color theme="0"/>
      <name val="ＭＳ ゴシック"/>
      <family val="3"/>
      <charset val="128"/>
    </font>
    <font>
      <sz val="11"/>
      <color theme="1"/>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alignment vertical="center"/>
    </xf>
    <xf numFmtId="0" fontId="2" fillId="0" borderId="0"/>
  </cellStyleXfs>
  <cellXfs count="140">
    <xf numFmtId="0" fontId="0" fillId="0" borderId="0" xfId="0">
      <alignment vertical="center"/>
    </xf>
    <xf numFmtId="49" fontId="3" fillId="0" borderId="0" xfId="1" applyNumberFormat="1" applyFont="1" applyBorder="1" applyAlignment="1" applyProtection="1">
      <alignment vertical="center" wrapText="1"/>
      <protection locked="0"/>
    </xf>
    <xf numFmtId="49" fontId="3" fillId="0" borderId="0" xfId="1" applyNumberFormat="1" applyFont="1" applyBorder="1" applyAlignment="1" applyProtection="1">
      <alignment vertical="center"/>
      <protection locked="0"/>
    </xf>
    <xf numFmtId="0" fontId="4" fillId="0" borderId="0" xfId="0" applyFont="1">
      <alignment vertical="center"/>
    </xf>
    <xf numFmtId="0" fontId="4" fillId="0" borderId="0" xfId="0" applyFont="1" applyFill="1">
      <alignment vertical="center"/>
    </xf>
    <xf numFmtId="0" fontId="4" fillId="0" borderId="0" xfId="0" applyFont="1" applyAlignment="1">
      <alignment vertical="center" wrapText="1"/>
    </xf>
    <xf numFmtId="0" fontId="4" fillId="0" borderId="0" xfId="0" applyFont="1" applyAlignment="1">
      <alignment horizontal="center" vertical="center"/>
    </xf>
    <xf numFmtId="49" fontId="5" fillId="0" borderId="0" xfId="1" applyNumberFormat="1" applyFont="1" applyBorder="1" applyAlignment="1" applyProtection="1">
      <alignment vertical="center" wrapText="1"/>
      <protection locked="0"/>
    </xf>
    <xf numFmtId="49" fontId="5" fillId="0" borderId="0" xfId="1" applyNumberFormat="1" applyFont="1" applyBorder="1" applyAlignment="1" applyProtection="1">
      <alignment vertical="center"/>
      <protection locked="0"/>
    </xf>
    <xf numFmtId="49" fontId="5" fillId="0" borderId="4" xfId="1" applyNumberFormat="1" applyFont="1" applyFill="1" applyBorder="1" applyAlignment="1" applyProtection="1">
      <alignment vertical="center" wrapText="1"/>
      <protection locked="0"/>
    </xf>
    <xf numFmtId="49" fontId="5" fillId="0" borderId="0" xfId="1" applyNumberFormat="1" applyFont="1" applyFill="1" applyBorder="1" applyAlignment="1" applyProtection="1">
      <alignment horizontal="center" vertical="center" wrapText="1"/>
      <protection locked="0"/>
    </xf>
    <xf numFmtId="176" fontId="5" fillId="0" borderId="0" xfId="1" applyNumberFormat="1" applyFont="1" applyFill="1" applyBorder="1" applyAlignment="1" applyProtection="1">
      <alignment horizontal="right" vertical="center"/>
      <protection locked="0"/>
    </xf>
    <xf numFmtId="176" fontId="6" fillId="0" borderId="0" xfId="0" applyNumberFormat="1" applyFont="1" applyFill="1" applyBorder="1" applyAlignment="1">
      <alignment horizontal="right" vertical="center"/>
    </xf>
    <xf numFmtId="176" fontId="6" fillId="0" borderId="0" xfId="0" applyNumberFormat="1" applyFont="1" applyBorder="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10" fillId="0" borderId="0" xfId="0" applyFont="1">
      <alignment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8" xfId="0" applyFont="1" applyBorder="1" applyAlignment="1">
      <alignment horizontal="justify" vertical="top" wrapText="1"/>
    </xf>
    <xf numFmtId="0" fontId="4" fillId="0" borderId="8"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justify" vertical="top" wrapText="1"/>
    </xf>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Alignment="1">
      <alignment horizontal="left" vertical="center"/>
    </xf>
    <xf numFmtId="0" fontId="11" fillId="0" borderId="0" xfId="0" applyFont="1">
      <alignment vertical="center"/>
    </xf>
    <xf numFmtId="0" fontId="4" fillId="0" borderId="9" xfId="0" applyFont="1" applyBorder="1" applyAlignment="1">
      <alignment horizontal="left" vertical="top" wrapText="1"/>
    </xf>
    <xf numFmtId="49" fontId="3" fillId="0" borderId="2" xfId="1"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49" fontId="5" fillId="0" borderId="2" xfId="1" applyNumberFormat="1" applyFont="1" applyFill="1" applyBorder="1" applyAlignment="1" applyProtection="1">
      <alignment horizontal="center" vertical="center" wrapText="1"/>
      <protection locked="0"/>
    </xf>
    <xf numFmtId="49" fontId="5" fillId="0" borderId="3" xfId="1" applyNumberFormat="1"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1" applyNumberFormat="1" applyFont="1" applyFill="1" applyBorder="1" applyAlignment="1" applyProtection="1">
      <alignment horizontal="center" vertical="center" wrapText="1"/>
      <protection locked="0"/>
    </xf>
    <xf numFmtId="176" fontId="5" fillId="0" borderId="1" xfId="1" applyNumberFormat="1" applyFont="1" applyFill="1" applyBorder="1" applyAlignment="1" applyProtection="1">
      <alignment horizontal="right" vertical="center"/>
      <protection locked="0"/>
    </xf>
    <xf numFmtId="176" fontId="5" fillId="0" borderId="2" xfId="1" applyNumberFormat="1" applyFont="1" applyFill="1" applyBorder="1" applyAlignment="1" applyProtection="1">
      <alignment horizontal="right" vertical="center"/>
      <protection locked="0"/>
    </xf>
    <xf numFmtId="176" fontId="5" fillId="0" borderId="3" xfId="1" applyNumberFormat="1" applyFont="1" applyFill="1" applyBorder="1" applyAlignment="1" applyProtection="1">
      <alignment horizontal="right" vertical="center"/>
      <protection locked="0"/>
    </xf>
    <xf numFmtId="176" fontId="5" fillId="0" borderId="1" xfId="1" applyNumberFormat="1" applyFont="1" applyFill="1" applyBorder="1" applyAlignment="1" applyProtection="1">
      <alignment horizontal="right" vertical="center" shrinkToFit="1"/>
      <protection locked="0"/>
    </xf>
    <xf numFmtId="176" fontId="3" fillId="0" borderId="1" xfId="1" applyNumberFormat="1" applyFont="1" applyFill="1" applyBorder="1" applyAlignment="1" applyProtection="1">
      <alignment horizontal="right" vertical="center"/>
      <protection locked="0"/>
    </xf>
    <xf numFmtId="176" fontId="4" fillId="0" borderId="1" xfId="0" applyNumberFormat="1" applyFont="1" applyFill="1" applyBorder="1" applyAlignment="1">
      <alignment horizontal="right" vertical="center"/>
    </xf>
    <xf numFmtId="176" fontId="3" fillId="0" borderId="3" xfId="1" applyNumberFormat="1" applyFont="1" applyFill="1" applyBorder="1" applyAlignment="1" applyProtection="1">
      <alignment horizontal="right" vertical="center"/>
      <protection locked="0"/>
    </xf>
    <xf numFmtId="0" fontId="6" fillId="0" borderId="0" xfId="0" applyFont="1" applyFill="1">
      <alignment vertical="center"/>
    </xf>
    <xf numFmtId="0" fontId="6" fillId="0" borderId="0" xfId="0" applyFont="1">
      <alignment vertical="center"/>
    </xf>
    <xf numFmtId="49" fontId="5" fillId="0" borderId="0" xfId="1" applyNumberFormat="1" applyFont="1" applyFill="1" applyBorder="1" applyAlignment="1" applyProtection="1">
      <alignment vertical="center"/>
      <protection locked="0"/>
    </xf>
    <xf numFmtId="0" fontId="6" fillId="0" borderId="0" xfId="0" applyFont="1" applyFill="1" applyBorder="1">
      <alignment vertical="center"/>
    </xf>
    <xf numFmtId="49" fontId="5" fillId="0" borderId="12" xfId="1" applyNumberFormat="1" applyFont="1" applyFill="1" applyBorder="1" applyAlignment="1" applyProtection="1">
      <alignment horizontal="center" vertical="center" wrapText="1"/>
      <protection locked="0"/>
    </xf>
    <xf numFmtId="0" fontId="6" fillId="0" borderId="2" xfId="0" applyFont="1" applyBorder="1" applyAlignment="1">
      <alignment vertical="center"/>
    </xf>
    <xf numFmtId="0" fontId="6" fillId="0" borderId="7" xfId="0" applyFont="1" applyBorder="1" applyAlignment="1">
      <alignment vertical="center"/>
    </xf>
    <xf numFmtId="176" fontId="5" fillId="0" borderId="12" xfId="1" applyNumberFormat="1" applyFont="1" applyFill="1" applyBorder="1" applyAlignment="1" applyProtection="1">
      <alignment horizontal="right" vertical="center"/>
      <protection locked="0"/>
    </xf>
    <xf numFmtId="177" fontId="3" fillId="0" borderId="1" xfId="1" applyNumberFormat="1" applyFont="1" applyFill="1" applyBorder="1" applyAlignment="1" applyProtection="1">
      <alignment horizontal="right" vertical="center"/>
      <protection locked="0"/>
    </xf>
    <xf numFmtId="0" fontId="6" fillId="0" borderId="0" xfId="0" applyFont="1" applyBorder="1" applyAlignment="1">
      <alignment vertical="center"/>
    </xf>
    <xf numFmtId="177" fontId="5" fillId="0" borderId="0" xfId="1" applyNumberFormat="1" applyFont="1" applyFill="1" applyBorder="1" applyAlignment="1" applyProtection="1">
      <alignment horizontal="right" vertical="center"/>
      <protection locked="0"/>
    </xf>
    <xf numFmtId="176" fontId="5" fillId="0" borderId="0" xfId="1" applyNumberFormat="1" applyFont="1" applyFill="1" applyBorder="1" applyAlignment="1" applyProtection="1">
      <alignment horizontal="right" vertical="center" shrinkToFit="1"/>
      <protection locked="0"/>
    </xf>
    <xf numFmtId="49" fontId="3" fillId="0" borderId="0" xfId="1" applyNumberFormat="1" applyFont="1" applyFill="1" applyBorder="1" applyAlignment="1" applyProtection="1">
      <alignment horizontal="center" vertical="center" wrapText="1"/>
      <protection locked="0"/>
    </xf>
    <xf numFmtId="177" fontId="3" fillId="0" borderId="0" xfId="1" applyNumberFormat="1" applyFont="1" applyFill="1" applyBorder="1" applyAlignment="1" applyProtection="1">
      <alignment horizontal="right" vertical="center"/>
      <protection locked="0"/>
    </xf>
    <xf numFmtId="176" fontId="3" fillId="0" borderId="0" xfId="1"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wrapText="1"/>
    </xf>
    <xf numFmtId="49" fontId="5" fillId="0" borderId="1" xfId="1" applyNumberFormat="1" applyFont="1" applyFill="1" applyBorder="1" applyAlignment="1" applyProtection="1">
      <alignment horizontal="center" vertical="center" wrapText="1"/>
      <protection locked="0"/>
    </xf>
    <xf numFmtId="49" fontId="5" fillId="0" borderId="10" xfId="1" applyNumberFormat="1" applyFont="1" applyFill="1" applyBorder="1" applyAlignment="1" applyProtection="1">
      <alignment vertical="center" wrapText="1"/>
      <protection locked="0"/>
    </xf>
    <xf numFmtId="176" fontId="6" fillId="0" borderId="1" xfId="0" applyNumberFormat="1" applyFont="1" applyFill="1" applyBorder="1" applyAlignment="1">
      <alignment horizontal="right" vertical="center"/>
    </xf>
    <xf numFmtId="176" fontId="6" fillId="0" borderId="12" xfId="0" applyNumberFormat="1" applyFont="1" applyFill="1" applyBorder="1" applyAlignment="1">
      <alignment horizontal="right" vertical="center"/>
    </xf>
    <xf numFmtId="176" fontId="6" fillId="0" borderId="1" xfId="0" applyNumberFormat="1" applyFont="1" applyBorder="1" applyAlignment="1">
      <alignment horizontal="right" vertical="center" shrinkToFit="1"/>
    </xf>
    <xf numFmtId="176" fontId="6" fillId="0" borderId="12" xfId="0" applyNumberFormat="1" applyFont="1" applyBorder="1" applyAlignment="1">
      <alignment horizontal="right" vertical="center"/>
    </xf>
    <xf numFmtId="177" fontId="5" fillId="0" borderId="1" xfId="1" applyNumberFormat="1" applyFont="1" applyFill="1" applyBorder="1" applyAlignment="1" applyProtection="1">
      <alignment horizontal="right" vertical="center"/>
      <protection locked="0"/>
    </xf>
    <xf numFmtId="0" fontId="0" fillId="0" borderId="5" xfId="0" applyBorder="1" applyAlignment="1">
      <alignment horizontal="center" vertical="center"/>
    </xf>
    <xf numFmtId="0" fontId="0" fillId="0" borderId="1" xfId="0" applyBorder="1">
      <alignment vertical="center"/>
    </xf>
    <xf numFmtId="0" fontId="3" fillId="0" borderId="1" xfId="1" applyNumberFormat="1" applyFont="1" applyBorder="1" applyAlignment="1" applyProtection="1">
      <alignment vertical="center"/>
      <protection locked="0"/>
    </xf>
    <xf numFmtId="49" fontId="5" fillId="0" borderId="1" xfId="1" applyNumberFormat="1" applyFont="1" applyBorder="1" applyAlignment="1" applyProtection="1">
      <alignment horizontal="center" vertical="center" wrapText="1"/>
      <protection locked="0"/>
    </xf>
    <xf numFmtId="176" fontId="3" fillId="0" borderId="1" xfId="1" applyNumberFormat="1" applyFont="1" applyFill="1" applyBorder="1" applyAlignment="1" applyProtection="1">
      <alignment horizontal="right" vertical="center" shrinkToFit="1"/>
      <protection locked="0"/>
    </xf>
    <xf numFmtId="176" fontId="4" fillId="0" borderId="1" xfId="0" applyNumberFormat="1" applyFont="1" applyBorder="1" applyAlignment="1">
      <alignment horizontal="right" vertical="center" shrinkToFit="1"/>
    </xf>
    <xf numFmtId="0" fontId="4"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2" xfId="0" applyFill="1" applyBorder="1">
      <alignment vertical="center"/>
    </xf>
    <xf numFmtId="0" fontId="0" fillId="0" borderId="1" xfId="0" applyFill="1" applyBorder="1">
      <alignment vertical="center"/>
    </xf>
    <xf numFmtId="0" fontId="0" fillId="0" borderId="1" xfId="0" applyBorder="1" applyAlignment="1">
      <alignment horizontal="right" vertical="center"/>
    </xf>
    <xf numFmtId="0" fontId="0" fillId="2" borderId="0" xfId="0" applyFill="1">
      <alignment vertical="center"/>
    </xf>
    <xf numFmtId="49" fontId="5" fillId="0" borderId="3" xfId="1" applyNumberFormat="1" applyFont="1" applyFill="1" applyBorder="1" applyAlignment="1" applyProtection="1">
      <alignment horizontal="center" vertical="center" wrapText="1"/>
      <protection locked="0"/>
    </xf>
    <xf numFmtId="49" fontId="3" fillId="0" borderId="2" xfId="1"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12" fillId="0" borderId="0" xfId="0" applyFont="1" applyAlignment="1">
      <alignment horizontal="center" vertical="center"/>
    </xf>
    <xf numFmtId="0" fontId="0" fillId="0" borderId="0" xfId="0" applyBorder="1">
      <alignment vertical="center"/>
    </xf>
    <xf numFmtId="0" fontId="0" fillId="0" borderId="1" xfId="0" applyBorder="1" applyAlignment="1">
      <alignment vertical="center" shrinkToFit="1"/>
    </xf>
    <xf numFmtId="0" fontId="13" fillId="0" borderId="1" xfId="0" applyFont="1" applyFill="1" applyBorder="1">
      <alignment vertical="center"/>
    </xf>
    <xf numFmtId="177" fontId="3" fillId="0" borderId="12" xfId="1" applyNumberFormat="1" applyFont="1" applyFill="1" applyBorder="1" applyAlignment="1" applyProtection="1">
      <alignment horizontal="right" vertical="center"/>
      <protection locked="0"/>
    </xf>
    <xf numFmtId="176" fontId="3" fillId="0" borderId="12" xfId="1" applyNumberFormat="1" applyFont="1" applyFill="1" applyBorder="1" applyAlignment="1" applyProtection="1">
      <alignment horizontal="right" vertical="center"/>
      <protection locked="0"/>
    </xf>
    <xf numFmtId="176" fontId="3" fillId="0" borderId="12" xfId="1" applyNumberFormat="1" applyFont="1" applyFill="1" applyBorder="1" applyAlignment="1" applyProtection="1">
      <alignment horizontal="right" vertical="center" shrinkToFit="1"/>
      <protection locked="0"/>
    </xf>
    <xf numFmtId="178" fontId="5" fillId="0" borderId="1" xfId="1" applyNumberFormat="1" applyFont="1" applyFill="1" applyBorder="1" applyAlignment="1" applyProtection="1">
      <alignment horizontal="right" vertical="center"/>
      <protection locked="0"/>
    </xf>
    <xf numFmtId="0" fontId="4" fillId="3" borderId="0" xfId="0" applyFont="1" applyFill="1">
      <alignment vertical="center"/>
    </xf>
    <xf numFmtId="0" fontId="6" fillId="3" borderId="0" xfId="0" applyFont="1" applyFill="1">
      <alignment vertical="center"/>
    </xf>
    <xf numFmtId="49" fontId="5" fillId="3" borderId="0" xfId="1" applyNumberFormat="1" applyFont="1" applyFill="1" applyBorder="1" applyAlignment="1" applyProtection="1">
      <alignment vertical="center" wrapText="1"/>
      <protection locked="0"/>
    </xf>
    <xf numFmtId="0" fontId="6" fillId="3" borderId="0" xfId="0" applyFont="1" applyFill="1" applyBorder="1">
      <alignment vertical="center"/>
    </xf>
    <xf numFmtId="49" fontId="3" fillId="3" borderId="0" xfId="1" applyNumberFormat="1" applyFont="1" applyFill="1" applyBorder="1" applyAlignment="1" applyProtection="1">
      <alignment vertical="center"/>
      <protection locked="0"/>
    </xf>
    <xf numFmtId="0" fontId="3" fillId="3" borderId="9" xfId="0" applyFont="1" applyFill="1" applyBorder="1" applyAlignment="1">
      <alignment horizontal="justify" vertical="center" wrapText="1"/>
    </xf>
    <xf numFmtId="0" fontId="3" fillId="3" borderId="8" xfId="0" applyFont="1" applyFill="1" applyBorder="1" applyAlignment="1">
      <alignment horizontal="justify" vertical="top" wrapText="1"/>
    </xf>
    <xf numFmtId="0" fontId="3" fillId="3" borderId="8" xfId="0" applyFont="1" applyFill="1" applyBorder="1" applyAlignment="1">
      <alignment horizontal="center" vertical="center" wrapText="1"/>
    </xf>
    <xf numFmtId="0" fontId="14" fillId="3" borderId="0" xfId="0" applyFont="1" applyFill="1">
      <alignment vertical="center"/>
    </xf>
    <xf numFmtId="49" fontId="5" fillId="0" borderId="10" xfId="1" applyNumberFormat="1" applyFont="1" applyBorder="1" applyAlignment="1" applyProtection="1">
      <alignment vertical="center" wrapText="1"/>
      <protection locked="0"/>
    </xf>
    <xf numFmtId="49" fontId="5" fillId="0" borderId="0" xfId="1" applyNumberFormat="1" applyFont="1" applyFill="1" applyBorder="1" applyAlignment="1" applyProtection="1">
      <alignment horizontal="left" vertical="center" shrinkToFit="1"/>
      <protection locked="0"/>
    </xf>
    <xf numFmtId="0" fontId="6" fillId="0" borderId="0" xfId="0" applyFont="1" applyBorder="1" applyAlignment="1">
      <alignment horizontal="center" vertical="center" shrinkToFit="1"/>
    </xf>
    <xf numFmtId="49" fontId="5" fillId="0" borderId="2" xfId="1" applyNumberFormat="1" applyFont="1" applyFill="1" applyBorder="1" applyAlignment="1" applyProtection="1">
      <alignment horizontal="left" vertical="center"/>
      <protection locked="0"/>
    </xf>
    <xf numFmtId="49" fontId="5" fillId="0" borderId="7" xfId="1" applyNumberFormat="1" applyFont="1" applyFill="1" applyBorder="1" applyAlignment="1" applyProtection="1">
      <alignment horizontal="left" vertical="center"/>
      <protection locked="0"/>
    </xf>
    <xf numFmtId="49" fontId="5" fillId="0" borderId="3" xfId="1" applyNumberFormat="1" applyFont="1" applyFill="1" applyBorder="1" applyAlignment="1" applyProtection="1">
      <alignment horizontal="left" vertical="center"/>
      <protection locked="0"/>
    </xf>
    <xf numFmtId="49" fontId="5" fillId="0" borderId="2" xfId="1" applyNumberFormat="1" applyFont="1" applyFill="1" applyBorder="1" applyAlignment="1" applyProtection="1">
      <alignment horizontal="left" vertical="center" shrinkToFit="1"/>
      <protection locked="0"/>
    </xf>
    <xf numFmtId="49" fontId="5" fillId="0" borderId="7" xfId="1" applyNumberFormat="1" applyFont="1" applyFill="1" applyBorder="1" applyAlignment="1" applyProtection="1">
      <alignment horizontal="left" vertical="center" shrinkToFit="1"/>
      <protection locked="0"/>
    </xf>
    <xf numFmtId="49" fontId="5" fillId="0" borderId="3" xfId="1" applyNumberFormat="1" applyFont="1" applyFill="1" applyBorder="1" applyAlignment="1" applyProtection="1">
      <alignment horizontal="left" vertical="center" shrinkToFit="1"/>
      <protection locked="0"/>
    </xf>
    <xf numFmtId="0" fontId="6" fillId="0" borderId="4" xfId="0" applyFont="1" applyBorder="1" applyAlignment="1">
      <alignment horizontal="center" vertical="center" shrinkToFit="1"/>
    </xf>
    <xf numFmtId="49" fontId="5" fillId="0" borderId="0" xfId="1" applyNumberFormat="1" applyFont="1" applyFill="1" applyBorder="1" applyAlignment="1" applyProtection="1">
      <alignment horizontal="left" vertical="center"/>
      <protection locked="0"/>
    </xf>
    <xf numFmtId="49" fontId="3" fillId="0" borderId="10" xfId="1" applyNumberFormat="1" applyFont="1" applyFill="1" applyBorder="1" applyAlignment="1" applyProtection="1">
      <alignment horizontal="center" vertical="center" wrapText="1"/>
      <protection locked="0"/>
    </xf>
    <xf numFmtId="49" fontId="3" fillId="0" borderId="4" xfId="1" applyNumberFormat="1" applyFont="1" applyFill="1" applyBorder="1" applyAlignment="1" applyProtection="1">
      <alignment horizontal="center" vertical="center" wrapText="1"/>
      <protection locked="0"/>
    </xf>
    <xf numFmtId="0" fontId="4" fillId="0" borderId="1" xfId="0" applyFont="1" applyBorder="1" applyAlignment="1">
      <alignment horizontal="left" vertical="top" wrapText="1"/>
    </xf>
    <xf numFmtId="0" fontId="4" fillId="0" borderId="0" xfId="0" applyFont="1" applyAlignment="1">
      <alignment horizontal="center" vertical="center"/>
    </xf>
    <xf numFmtId="0" fontId="6" fillId="0" borderId="1" xfId="0" applyFont="1" applyBorder="1" applyAlignment="1">
      <alignment horizontal="center" vertical="center" shrinkToFit="1"/>
    </xf>
    <xf numFmtId="49" fontId="3" fillId="0" borderId="11" xfId="1" applyNumberFormat="1" applyFont="1" applyFill="1" applyBorder="1" applyAlignment="1" applyProtection="1">
      <alignment horizontal="center" vertical="center" wrapText="1"/>
      <protection locked="0"/>
    </xf>
    <xf numFmtId="0" fontId="4" fillId="0" borderId="6" xfId="0" applyFont="1" applyBorder="1" applyAlignment="1">
      <alignment horizontal="righ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49" fontId="5" fillId="0" borderId="1" xfId="1" applyNumberFormat="1" applyFont="1" applyFill="1" applyBorder="1" applyAlignment="1" applyProtection="1">
      <alignment horizontal="left" vertical="center" shrinkToFit="1"/>
      <protection locked="0"/>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49" fontId="5" fillId="0" borderId="2" xfId="1" applyNumberFormat="1" applyFont="1" applyFill="1" applyBorder="1" applyAlignment="1" applyProtection="1">
      <alignment horizontal="center" vertical="center" wrapText="1"/>
      <protection locked="0"/>
    </xf>
    <xf numFmtId="49" fontId="5" fillId="0" borderId="7" xfId="1" applyNumberFormat="1" applyFont="1" applyFill="1" applyBorder="1" applyAlignment="1" applyProtection="1">
      <alignment horizontal="center" vertical="center" wrapText="1"/>
      <protection locked="0"/>
    </xf>
    <xf numFmtId="49" fontId="5" fillId="0" borderId="3" xfId="1"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top" wrapText="1"/>
    </xf>
  </cellXfs>
  <cellStyles count="2">
    <cellStyle name="標準" xfId="0" builtinId="0"/>
    <cellStyle name="標準_個人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0</xdr:row>
      <xdr:rowOff>57150</xdr:rowOff>
    </xdr:from>
    <xdr:to>
      <xdr:col>4</xdr:col>
      <xdr:colOff>333375</xdr:colOff>
      <xdr:row>1</xdr:row>
      <xdr:rowOff>190500</xdr:rowOff>
    </xdr:to>
    <xdr:sp macro="" textlink="">
      <xdr:nvSpPr>
        <xdr:cNvPr id="2" name="Text Box 4"/>
        <xdr:cNvSpPr txBox="1">
          <a:spLocks noChangeArrowheads="1"/>
        </xdr:cNvSpPr>
      </xdr:nvSpPr>
      <xdr:spPr bwMode="auto">
        <a:xfrm>
          <a:off x="6143625" y="57150"/>
          <a:ext cx="5991225" cy="371475"/>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【評価】成果指標の達成度から評定（A・B・C）を決める　Ａ：達成度９０％以上　→　目標達成と見なし新たな目標を設定する　Ｂ：達成度が９割未満５割以上　→　継続実施　　Ｃ：達成度が５割未満　→　目標の見直し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0</xdr:row>
      <xdr:rowOff>57150</xdr:rowOff>
    </xdr:from>
    <xdr:to>
      <xdr:col>4</xdr:col>
      <xdr:colOff>333375</xdr:colOff>
      <xdr:row>1</xdr:row>
      <xdr:rowOff>190500</xdr:rowOff>
    </xdr:to>
    <xdr:sp macro="" textlink="">
      <xdr:nvSpPr>
        <xdr:cNvPr id="2" name="Text Box 4"/>
        <xdr:cNvSpPr txBox="1">
          <a:spLocks noChangeArrowheads="1"/>
        </xdr:cNvSpPr>
      </xdr:nvSpPr>
      <xdr:spPr bwMode="auto">
        <a:xfrm>
          <a:off x="6143625" y="57150"/>
          <a:ext cx="5991225" cy="342900"/>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【評価】成果指標の達成度から評定（A・B・C）を決める　Ａ：達成度９０％以上　→　目標達成と見なし新たな目標を設定する　Ｂ：達成度が９割未満５割以上　→　継続実施　　Ｃ：達成度が５割未満　→　目標の見直し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13</xdr:row>
      <xdr:rowOff>57149</xdr:rowOff>
    </xdr:from>
    <xdr:to>
      <xdr:col>4</xdr:col>
      <xdr:colOff>47625</xdr:colOff>
      <xdr:row>18</xdr:row>
      <xdr:rowOff>228600</xdr:rowOff>
    </xdr:to>
    <xdr:sp macro="" textlink="">
      <xdr:nvSpPr>
        <xdr:cNvPr id="2" name="四角形吹き出し 1"/>
        <xdr:cNvSpPr/>
      </xdr:nvSpPr>
      <xdr:spPr>
        <a:xfrm>
          <a:off x="123825" y="3276599"/>
          <a:ext cx="1676400" cy="1409701"/>
        </a:xfrm>
        <a:prstGeom prst="wedgeRectCallout">
          <a:avLst>
            <a:gd name="adj1" fmla="val -24404"/>
            <a:gd name="adj2" fmla="val -88971"/>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238125</xdr:colOff>
      <xdr:row>14</xdr:row>
      <xdr:rowOff>9209</xdr:rowOff>
    </xdr:from>
    <xdr:to>
      <xdr:col>3</xdr:col>
      <xdr:colOff>352426</xdr:colOff>
      <xdr:row>18</xdr:row>
      <xdr:rowOff>122874</xdr:rowOff>
    </xdr:to>
    <xdr:sp macro="" textlink="">
      <xdr:nvSpPr>
        <xdr:cNvPr id="3" name="テキスト ボックス 2"/>
        <xdr:cNvSpPr txBox="1"/>
      </xdr:nvSpPr>
      <xdr:spPr>
        <a:xfrm>
          <a:off x="238125" y="3476309"/>
          <a:ext cx="1428751" cy="1104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〇事業名</a:t>
          </a:r>
          <a:endParaRPr kumimoji="1" lang="en-US" altLang="ja-JP" sz="1100" b="1">
            <a:latin typeface="+mn-ea"/>
            <a:ea typeface="+mn-ea"/>
          </a:endParaRPr>
        </a:p>
        <a:p>
          <a:r>
            <a:rPr kumimoji="1" lang="ja-JP" altLang="en-US" sz="1100" b="1">
              <a:latin typeface="+mn-ea"/>
              <a:ea typeface="+mn-ea"/>
            </a:rPr>
            <a:t>・事業内容</a:t>
          </a:r>
          <a:endParaRPr kumimoji="1" lang="en-US" altLang="ja-JP" sz="1100" b="1">
            <a:latin typeface="+mn-ea"/>
            <a:ea typeface="+mn-ea"/>
          </a:endParaRPr>
        </a:p>
        <a:p>
          <a:r>
            <a:rPr kumimoji="1" lang="ja-JP" altLang="en-US" sz="1100" b="1">
              <a:latin typeface="+mn-ea"/>
              <a:ea typeface="+mn-ea"/>
            </a:rPr>
            <a:t>を簡潔にご記入ください。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0</xdr:row>
      <xdr:rowOff>57150</xdr:rowOff>
    </xdr:from>
    <xdr:to>
      <xdr:col>4</xdr:col>
      <xdr:colOff>333375</xdr:colOff>
      <xdr:row>1</xdr:row>
      <xdr:rowOff>190500</xdr:rowOff>
    </xdr:to>
    <xdr:sp macro="" textlink="">
      <xdr:nvSpPr>
        <xdr:cNvPr id="2" name="Text Box 4"/>
        <xdr:cNvSpPr txBox="1">
          <a:spLocks noChangeArrowheads="1"/>
        </xdr:cNvSpPr>
      </xdr:nvSpPr>
      <xdr:spPr bwMode="auto">
        <a:xfrm>
          <a:off x="1466850" y="57150"/>
          <a:ext cx="1647825" cy="371475"/>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【評価】成果指標の達成度から評定（A・B・C）を決める　Ａ：達成度９０％以上　→　目標達成と見なし新たな目標を設定する　Ｂ：達成度が９割未満５割以上　→　継続実施　　Ｃ：達成度が５割未満　→　目標の見直し　</a:t>
          </a:r>
        </a:p>
      </xdr:txBody>
    </xdr:sp>
    <xdr:clientData/>
  </xdr:twoCellAnchor>
  <xdr:twoCellAnchor>
    <xdr:from>
      <xdr:col>1</xdr:col>
      <xdr:colOff>800100</xdr:colOff>
      <xdr:row>5</xdr:row>
      <xdr:rowOff>514350</xdr:rowOff>
    </xdr:from>
    <xdr:to>
      <xdr:col>2</xdr:col>
      <xdr:colOff>0</xdr:colOff>
      <xdr:row>7</xdr:row>
      <xdr:rowOff>1066800</xdr:rowOff>
    </xdr:to>
    <xdr:sp macro="" textlink="">
      <xdr:nvSpPr>
        <xdr:cNvPr id="3" name="テキスト ボックス 2"/>
        <xdr:cNvSpPr txBox="1"/>
      </xdr:nvSpPr>
      <xdr:spPr>
        <a:xfrm>
          <a:off x="2314575" y="2800350"/>
          <a:ext cx="3267075" cy="3600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文字は、ゴシック体、１２ポイントを使用してください。</a:t>
          </a:r>
        </a:p>
        <a:p>
          <a:endParaRPr kumimoji="1" lang="ja-JP" altLang="en-US"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セル内での改行は「</a:t>
          </a:r>
          <a:r>
            <a:rPr kumimoji="1" lang="en-US" altLang="ja-JP" sz="1200">
              <a:latin typeface="ＭＳ ゴシック" panose="020B0609070205080204" pitchFamily="49" charset="-128"/>
              <a:ea typeface="ＭＳ ゴシック" panose="020B0609070205080204" pitchFamily="49" charset="-128"/>
            </a:rPr>
            <a:t>Alt+Enter</a:t>
          </a:r>
          <a:r>
            <a:rPr kumimoji="1" lang="ja-JP" altLang="en-US" sz="1200">
              <a:latin typeface="ＭＳ ゴシック" panose="020B0609070205080204" pitchFamily="49" charset="-128"/>
              <a:ea typeface="ＭＳ ゴシック" panose="020B0609070205080204" pitchFamily="49" charset="-128"/>
            </a:rPr>
            <a:t>」で行ってください。</a:t>
          </a:r>
        </a:p>
        <a:p>
          <a:endParaRPr kumimoji="1" lang="ja-JP" altLang="en-US"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分析には、「学力調査　分析資料」もご活用ください。</a:t>
          </a:r>
        </a:p>
        <a:p>
          <a:endParaRPr kumimoji="1" lang="ja-JP" altLang="en-US"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内容は、校長先生の考察も含めてご記入ください。</a:t>
          </a:r>
        </a:p>
        <a:p>
          <a:endParaRPr kumimoji="1" lang="ja-JP" altLang="en-US" sz="1200">
            <a:latin typeface="ＭＳ ゴシック" panose="020B0609070205080204" pitchFamily="49" charset="-128"/>
            <a:ea typeface="ＭＳ ゴシック" panose="020B0609070205080204" pitchFamily="49" charset="-128"/>
          </a:endParaRPr>
        </a:p>
        <a:p>
          <a:r>
            <a:rPr kumimoji="1" lang="en-US" altLang="ja-JP" sz="1200">
              <a:solidFill>
                <a:srgbClr val="FF0000"/>
              </a:solidFill>
              <a:latin typeface="ＭＳ ゴシック" panose="020B0609070205080204" pitchFamily="49" charset="-128"/>
              <a:ea typeface="ＭＳ ゴシック" panose="020B0609070205080204" pitchFamily="49" charset="-128"/>
            </a:rPr>
            <a:t>※</a:t>
          </a:r>
          <a:r>
            <a:rPr kumimoji="1" lang="ja-JP" altLang="en-US" sz="1200">
              <a:solidFill>
                <a:srgbClr val="FF0000"/>
              </a:solidFill>
              <a:latin typeface="ＭＳ ゴシック" panose="020B0609070205080204" pitchFamily="49" charset="-128"/>
              <a:ea typeface="ＭＳ ゴシック" panose="020B0609070205080204" pitchFamily="49" charset="-128"/>
            </a:rPr>
            <a:t>印刷の都合上、</a:t>
          </a:r>
        </a:p>
        <a:p>
          <a:r>
            <a:rPr kumimoji="1" lang="ja-JP" altLang="en-US" sz="1200">
              <a:solidFill>
                <a:srgbClr val="FF0000"/>
              </a:solidFill>
              <a:latin typeface="ＭＳ ゴシック" panose="020B0609070205080204" pitchFamily="49" charset="-128"/>
              <a:ea typeface="ＭＳ ゴシック" panose="020B0609070205080204" pitchFamily="49" charset="-128"/>
            </a:rPr>
            <a:t>・全てのセルの横幅</a:t>
          </a:r>
        </a:p>
        <a:p>
          <a:r>
            <a:rPr kumimoji="1" lang="ja-JP" altLang="en-US" sz="1200">
              <a:solidFill>
                <a:srgbClr val="FF0000"/>
              </a:solidFill>
              <a:latin typeface="ＭＳ ゴシック" panose="020B0609070205080204" pitchFamily="49" charset="-128"/>
              <a:ea typeface="ＭＳ ゴシック" panose="020B0609070205080204" pitchFamily="49" charset="-128"/>
            </a:rPr>
            <a:t>・余白</a:t>
          </a:r>
        </a:p>
        <a:p>
          <a:r>
            <a:rPr kumimoji="1" lang="ja-JP" altLang="en-US" sz="1200">
              <a:solidFill>
                <a:srgbClr val="FF0000"/>
              </a:solidFill>
              <a:latin typeface="ＭＳ ゴシック" panose="020B0609070205080204" pitchFamily="49" charset="-128"/>
              <a:ea typeface="ＭＳ ゴシック" panose="020B0609070205080204" pitchFamily="49" charset="-128"/>
            </a:rPr>
            <a:t>は変えないでください。</a:t>
          </a:r>
        </a:p>
      </xdr:txBody>
    </xdr:sp>
    <xdr:clientData/>
  </xdr:twoCellAnchor>
  <xdr:twoCellAnchor>
    <xdr:from>
      <xdr:col>1</xdr:col>
      <xdr:colOff>714376</xdr:colOff>
      <xdr:row>5</xdr:row>
      <xdr:rowOff>381000</xdr:rowOff>
    </xdr:from>
    <xdr:to>
      <xdr:col>1</xdr:col>
      <xdr:colOff>4343400</xdr:colOff>
      <xdr:row>7</xdr:row>
      <xdr:rowOff>1038225</xdr:rowOff>
    </xdr:to>
    <xdr:sp macro="" textlink="">
      <xdr:nvSpPr>
        <xdr:cNvPr id="4" name="四角形吹き出し 3"/>
        <xdr:cNvSpPr/>
      </xdr:nvSpPr>
      <xdr:spPr>
        <a:xfrm>
          <a:off x="1390651" y="1428750"/>
          <a:ext cx="0" cy="476250"/>
        </a:xfrm>
        <a:prstGeom prst="wedgeRectCallout">
          <a:avLst>
            <a:gd name="adj1" fmla="val -15472"/>
            <a:gd name="adj2" fmla="val -57133"/>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485775</xdr:colOff>
      <xdr:row>5</xdr:row>
      <xdr:rowOff>523875</xdr:rowOff>
    </xdr:from>
    <xdr:to>
      <xdr:col>4</xdr:col>
      <xdr:colOff>114300</xdr:colOff>
      <xdr:row>6</xdr:row>
      <xdr:rowOff>304800</xdr:rowOff>
    </xdr:to>
    <xdr:sp macro="" textlink="">
      <xdr:nvSpPr>
        <xdr:cNvPr id="5" name="テキスト ボックス 4"/>
        <xdr:cNvSpPr txBox="1"/>
      </xdr:nvSpPr>
      <xdr:spPr>
        <a:xfrm>
          <a:off x="6067425" y="2809875"/>
          <a:ext cx="4905375"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a:t>
          </a:r>
          <a:r>
            <a:rPr lang="ja-JP" altLang="ja-JP" sz="1400">
              <a:solidFill>
                <a:schemeClr val="dk1"/>
              </a:solidFill>
              <a:effectLst/>
              <a:latin typeface="+mn-lt"/>
              <a:ea typeface="+mn-ea"/>
              <a:cs typeface="+mn-cs"/>
            </a:rPr>
            <a:t>「予算及び決算」、「成果及び次年度の方向性」、「成果」の欄については、</a:t>
          </a:r>
          <a:r>
            <a:rPr kumimoji="1" lang="ja-JP" altLang="en-US" sz="1400"/>
            <a:t>令和６年度末以降の実施報告時に記載するため、計画を提出する際は、記載しないでください。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S45"/>
  <sheetViews>
    <sheetView view="pageBreakPreview" zoomScaleNormal="100" zoomScaleSheetLayoutView="100" workbookViewId="0">
      <selection activeCell="A4" sqref="A4:O26"/>
    </sheetView>
  </sheetViews>
  <sheetFormatPr defaultRowHeight="14.25"/>
  <cols>
    <col min="1" max="2" width="6.25" style="3" customWidth="1"/>
    <col min="3" max="3" width="6" style="3" customWidth="1"/>
    <col min="4" max="15" width="6.25" style="3" customWidth="1"/>
    <col min="16" max="20" width="10.625" style="3" customWidth="1"/>
    <col min="21" max="16384" width="9" style="3"/>
  </cols>
  <sheetData>
    <row r="1" spans="1:15" ht="19.5" customHeight="1">
      <c r="A1" s="117" t="s">
        <v>59</v>
      </c>
      <c r="B1" s="117"/>
      <c r="C1" s="117"/>
      <c r="D1" s="117"/>
      <c r="E1" s="117"/>
      <c r="F1" s="117"/>
      <c r="G1" s="117"/>
      <c r="H1" s="117"/>
      <c r="I1" s="117"/>
      <c r="J1" s="117"/>
      <c r="K1" s="117"/>
      <c r="L1" s="117"/>
      <c r="M1" s="117"/>
      <c r="N1" s="117"/>
      <c r="O1" s="117"/>
    </row>
    <row r="2" spans="1:15" ht="19.5" customHeight="1">
      <c r="A2" s="15"/>
      <c r="B2" s="15"/>
      <c r="C2" s="15"/>
      <c r="D2" s="15"/>
      <c r="E2" s="76"/>
      <c r="F2" s="76"/>
      <c r="G2" s="86">
        <v>2220</v>
      </c>
      <c r="H2" s="120" t="s">
        <v>57</v>
      </c>
      <c r="I2" s="120"/>
      <c r="J2" s="120" t="str">
        <f>IF($G$2="","",VLOOKUP($G$2,データ学校送付時に非表示!$A$5:$X$28,2,FALSE))</f>
        <v>荒川区立第三峡田小学校</v>
      </c>
      <c r="K2" s="120"/>
      <c r="L2" s="120"/>
      <c r="M2" s="120"/>
      <c r="N2" s="120"/>
      <c r="O2" s="120"/>
    </row>
    <row r="3" spans="1:15" ht="19.5" customHeight="1">
      <c r="A3" s="121" t="s">
        <v>13</v>
      </c>
      <c r="B3" s="122"/>
      <c r="C3" s="122"/>
      <c r="D3" s="122"/>
      <c r="E3" s="122"/>
      <c r="F3" s="122"/>
      <c r="G3" s="122"/>
      <c r="H3" s="122"/>
      <c r="I3" s="122"/>
      <c r="J3" s="122"/>
      <c r="K3" s="122"/>
      <c r="L3" s="122"/>
      <c r="M3" s="122"/>
      <c r="N3" s="122"/>
      <c r="O3" s="123"/>
    </row>
    <row r="4" spans="1:15" ht="19.5" customHeight="1">
      <c r="A4" s="132" t="s">
        <v>103</v>
      </c>
      <c r="B4" s="132"/>
      <c r="C4" s="132"/>
      <c r="D4" s="132"/>
      <c r="E4" s="132"/>
      <c r="F4" s="132"/>
      <c r="G4" s="132"/>
      <c r="H4" s="132"/>
      <c r="I4" s="132"/>
      <c r="J4" s="132"/>
      <c r="K4" s="132"/>
      <c r="L4" s="132"/>
      <c r="M4" s="132"/>
      <c r="N4" s="132"/>
      <c r="O4" s="132"/>
    </row>
    <row r="5" spans="1:15" ht="19.5" customHeight="1">
      <c r="A5" s="132"/>
      <c r="B5" s="132"/>
      <c r="C5" s="132"/>
      <c r="D5" s="132"/>
      <c r="E5" s="132"/>
      <c r="F5" s="132"/>
      <c r="G5" s="132"/>
      <c r="H5" s="132"/>
      <c r="I5" s="132"/>
      <c r="J5" s="132"/>
      <c r="K5" s="132"/>
      <c r="L5" s="132"/>
      <c r="M5" s="132"/>
      <c r="N5" s="132"/>
      <c r="O5" s="132"/>
    </row>
    <row r="6" spans="1:15" ht="19.5" customHeight="1">
      <c r="A6" s="132"/>
      <c r="B6" s="132"/>
      <c r="C6" s="132"/>
      <c r="D6" s="132"/>
      <c r="E6" s="132"/>
      <c r="F6" s="132"/>
      <c r="G6" s="132"/>
      <c r="H6" s="132"/>
      <c r="I6" s="132"/>
      <c r="J6" s="132"/>
      <c r="K6" s="132"/>
      <c r="L6" s="132"/>
      <c r="M6" s="132"/>
      <c r="N6" s="132"/>
      <c r="O6" s="132"/>
    </row>
    <row r="7" spans="1:15" ht="19.5" customHeight="1">
      <c r="A7" s="133" t="s">
        <v>7</v>
      </c>
      <c r="B7" s="133"/>
      <c r="C7" s="133"/>
      <c r="D7" s="133"/>
      <c r="E7" s="133"/>
      <c r="F7" s="133" t="s">
        <v>36</v>
      </c>
      <c r="G7" s="133"/>
      <c r="H7" s="133"/>
      <c r="I7" s="133"/>
      <c r="J7" s="133"/>
      <c r="K7" s="133" t="s">
        <v>8</v>
      </c>
      <c r="L7" s="133"/>
      <c r="M7" s="133"/>
      <c r="N7" s="133"/>
      <c r="O7" s="133"/>
    </row>
    <row r="8" spans="1:15" ht="19.5" customHeight="1">
      <c r="A8" s="132" t="s">
        <v>100</v>
      </c>
      <c r="B8" s="132"/>
      <c r="C8" s="132"/>
      <c r="D8" s="132"/>
      <c r="E8" s="132"/>
      <c r="F8" s="132" t="s">
        <v>104</v>
      </c>
      <c r="G8" s="132"/>
      <c r="H8" s="132"/>
      <c r="I8" s="132"/>
      <c r="J8" s="132"/>
      <c r="K8" s="132" t="s">
        <v>105</v>
      </c>
      <c r="L8" s="132"/>
      <c r="M8" s="132"/>
      <c r="N8" s="132"/>
      <c r="O8" s="132"/>
    </row>
    <row r="9" spans="1:15" ht="19.5" customHeight="1">
      <c r="A9" s="132"/>
      <c r="B9" s="132"/>
      <c r="C9" s="132"/>
      <c r="D9" s="132"/>
      <c r="E9" s="132"/>
      <c r="F9" s="132"/>
      <c r="G9" s="132"/>
      <c r="H9" s="132"/>
      <c r="I9" s="132"/>
      <c r="J9" s="132"/>
      <c r="K9" s="132"/>
      <c r="L9" s="132"/>
      <c r="M9" s="132"/>
      <c r="N9" s="132"/>
      <c r="O9" s="132"/>
    </row>
    <row r="10" spans="1:15" ht="19.5" customHeight="1">
      <c r="A10" s="132"/>
      <c r="B10" s="132"/>
      <c r="C10" s="132"/>
      <c r="D10" s="132"/>
      <c r="E10" s="132"/>
      <c r="F10" s="132"/>
      <c r="G10" s="132"/>
      <c r="H10" s="132"/>
      <c r="I10" s="132"/>
      <c r="J10" s="132"/>
      <c r="K10" s="132"/>
      <c r="L10" s="132"/>
      <c r="M10" s="132"/>
      <c r="N10" s="132"/>
      <c r="O10" s="132"/>
    </row>
    <row r="11" spans="1:15" ht="19.5" customHeight="1">
      <c r="A11" s="132"/>
      <c r="B11" s="132"/>
      <c r="C11" s="132"/>
      <c r="D11" s="132"/>
      <c r="E11" s="132"/>
      <c r="F11" s="132"/>
      <c r="G11" s="132"/>
      <c r="H11" s="132"/>
      <c r="I11" s="132"/>
      <c r="J11" s="132"/>
      <c r="K11" s="132"/>
      <c r="L11" s="132"/>
      <c r="M11" s="132"/>
      <c r="N11" s="132"/>
      <c r="O11" s="132"/>
    </row>
    <row r="12" spans="1:15" ht="19.5" customHeight="1">
      <c r="A12" s="132"/>
      <c r="B12" s="132"/>
      <c r="C12" s="132"/>
      <c r="D12" s="132"/>
      <c r="E12" s="132"/>
      <c r="F12" s="132"/>
      <c r="G12" s="132"/>
      <c r="H12" s="132"/>
      <c r="I12" s="132"/>
      <c r="J12" s="132"/>
      <c r="K12" s="132"/>
      <c r="L12" s="132"/>
      <c r="M12" s="132"/>
      <c r="N12" s="132"/>
      <c r="O12" s="132"/>
    </row>
    <row r="13" spans="1:15" ht="19.5" customHeight="1">
      <c r="A13" s="132"/>
      <c r="B13" s="132"/>
      <c r="C13" s="132"/>
      <c r="D13" s="132"/>
      <c r="E13" s="132"/>
      <c r="F13" s="132"/>
      <c r="G13" s="132"/>
      <c r="H13" s="132"/>
      <c r="I13" s="132"/>
      <c r="J13" s="132"/>
      <c r="K13" s="132"/>
      <c r="L13" s="132"/>
      <c r="M13" s="132"/>
      <c r="N13" s="132"/>
      <c r="O13" s="132"/>
    </row>
    <row r="14" spans="1:15" ht="19.5" customHeight="1">
      <c r="A14" s="132"/>
      <c r="B14" s="132"/>
      <c r="C14" s="132"/>
      <c r="D14" s="132"/>
      <c r="E14" s="132"/>
      <c r="F14" s="132"/>
      <c r="G14" s="132"/>
      <c r="H14" s="132"/>
      <c r="I14" s="132"/>
      <c r="J14" s="132"/>
      <c r="K14" s="132"/>
      <c r="L14" s="132"/>
      <c r="M14" s="132"/>
      <c r="N14" s="132"/>
      <c r="O14" s="132"/>
    </row>
    <row r="15" spans="1:15" ht="19.5" customHeight="1">
      <c r="A15" s="132"/>
      <c r="B15" s="132"/>
      <c r="C15" s="132"/>
      <c r="D15" s="132"/>
      <c r="E15" s="132"/>
      <c r="F15" s="132"/>
      <c r="G15" s="132"/>
      <c r="H15" s="132"/>
      <c r="I15" s="132"/>
      <c r="J15" s="132"/>
      <c r="K15" s="132"/>
      <c r="L15" s="132"/>
      <c r="M15" s="132"/>
      <c r="N15" s="132"/>
      <c r="O15" s="132"/>
    </row>
    <row r="16" spans="1:15" ht="19.5" customHeight="1">
      <c r="A16" s="132"/>
      <c r="B16" s="132"/>
      <c r="C16" s="132"/>
      <c r="D16" s="132"/>
      <c r="E16" s="132"/>
      <c r="F16" s="132"/>
      <c r="G16" s="132"/>
      <c r="H16" s="132"/>
      <c r="I16" s="132"/>
      <c r="J16" s="132"/>
      <c r="K16" s="132"/>
      <c r="L16" s="132"/>
      <c r="M16" s="132"/>
      <c r="N16" s="132"/>
      <c r="O16" s="132"/>
    </row>
    <row r="17" spans="1:15" ht="19.5" customHeight="1">
      <c r="A17" s="132"/>
      <c r="B17" s="132"/>
      <c r="C17" s="132"/>
      <c r="D17" s="132"/>
      <c r="E17" s="132"/>
      <c r="F17" s="132"/>
      <c r="G17" s="132"/>
      <c r="H17" s="132"/>
      <c r="I17" s="132"/>
      <c r="J17" s="132"/>
      <c r="K17" s="132"/>
      <c r="L17" s="132"/>
      <c r="M17" s="132"/>
      <c r="N17" s="132"/>
      <c r="O17" s="132"/>
    </row>
    <row r="18" spans="1:15" ht="19.5" customHeight="1">
      <c r="A18" s="132"/>
      <c r="B18" s="132"/>
      <c r="C18" s="132"/>
      <c r="D18" s="132"/>
      <c r="E18" s="132"/>
      <c r="F18" s="132"/>
      <c r="G18" s="132"/>
      <c r="H18" s="132"/>
      <c r="I18" s="132"/>
      <c r="J18" s="132"/>
      <c r="K18" s="132"/>
      <c r="L18" s="132"/>
      <c r="M18" s="132"/>
      <c r="N18" s="132"/>
      <c r="O18" s="132"/>
    </row>
    <row r="19" spans="1:15" ht="19.5" customHeight="1">
      <c r="A19" s="132"/>
      <c r="B19" s="132"/>
      <c r="C19" s="132"/>
      <c r="D19" s="132"/>
      <c r="E19" s="132"/>
      <c r="F19" s="132"/>
      <c r="G19" s="132"/>
      <c r="H19" s="132"/>
      <c r="I19" s="132"/>
      <c r="J19" s="132"/>
      <c r="K19" s="132"/>
      <c r="L19" s="132"/>
      <c r="M19" s="132"/>
      <c r="N19" s="132"/>
      <c r="O19" s="132"/>
    </row>
    <row r="20" spans="1:15" ht="19.5" customHeight="1">
      <c r="A20" s="132"/>
      <c r="B20" s="132"/>
      <c r="C20" s="132"/>
      <c r="D20" s="132"/>
      <c r="E20" s="132"/>
      <c r="F20" s="132"/>
      <c r="G20" s="132"/>
      <c r="H20" s="132"/>
      <c r="I20" s="132"/>
      <c r="J20" s="132"/>
      <c r="K20" s="132"/>
      <c r="L20" s="132"/>
      <c r="M20" s="132"/>
      <c r="N20" s="132"/>
      <c r="O20" s="132"/>
    </row>
    <row r="21" spans="1:15" ht="19.5" customHeight="1">
      <c r="A21" s="132"/>
      <c r="B21" s="132"/>
      <c r="C21" s="132"/>
      <c r="D21" s="132"/>
      <c r="E21" s="132"/>
      <c r="F21" s="132"/>
      <c r="G21" s="132"/>
      <c r="H21" s="132"/>
      <c r="I21" s="132"/>
      <c r="J21" s="132"/>
      <c r="K21" s="132"/>
      <c r="L21" s="132"/>
      <c r="M21" s="132"/>
      <c r="N21" s="132"/>
      <c r="O21" s="132"/>
    </row>
    <row r="22" spans="1:15" ht="19.5" customHeight="1">
      <c r="A22" s="132"/>
      <c r="B22" s="132"/>
      <c r="C22" s="132"/>
      <c r="D22" s="132"/>
      <c r="E22" s="132"/>
      <c r="F22" s="132"/>
      <c r="G22" s="132"/>
      <c r="H22" s="132"/>
      <c r="I22" s="132"/>
      <c r="J22" s="132"/>
      <c r="K22" s="132"/>
      <c r="L22" s="132"/>
      <c r="M22" s="132"/>
      <c r="N22" s="132"/>
      <c r="O22" s="132"/>
    </row>
    <row r="23" spans="1:15" ht="19.5" customHeight="1">
      <c r="A23" s="132"/>
      <c r="B23" s="132"/>
      <c r="C23" s="132"/>
      <c r="D23" s="132"/>
      <c r="E23" s="132"/>
      <c r="F23" s="132"/>
      <c r="G23" s="132"/>
      <c r="H23" s="132"/>
      <c r="I23" s="132"/>
      <c r="J23" s="132"/>
      <c r="K23" s="132"/>
      <c r="L23" s="132"/>
      <c r="M23" s="132"/>
      <c r="N23" s="132"/>
      <c r="O23" s="132"/>
    </row>
    <row r="24" spans="1:15" ht="19.5" customHeight="1">
      <c r="A24" s="132"/>
      <c r="B24" s="132"/>
      <c r="C24" s="132"/>
      <c r="D24" s="132"/>
      <c r="E24" s="132"/>
      <c r="F24" s="132"/>
      <c r="G24" s="132"/>
      <c r="H24" s="132"/>
      <c r="I24" s="132"/>
      <c r="J24" s="132"/>
      <c r="K24" s="132"/>
      <c r="L24" s="132"/>
      <c r="M24" s="132"/>
      <c r="N24" s="132"/>
      <c r="O24" s="132"/>
    </row>
    <row r="25" spans="1:15" ht="19.5" customHeight="1">
      <c r="A25" s="132"/>
      <c r="B25" s="132"/>
      <c r="C25" s="132"/>
      <c r="D25" s="132"/>
      <c r="E25" s="132"/>
      <c r="F25" s="132"/>
      <c r="G25" s="132"/>
      <c r="H25" s="132"/>
      <c r="I25" s="132"/>
      <c r="J25" s="132"/>
      <c r="K25" s="132"/>
      <c r="L25" s="132"/>
      <c r="M25" s="132"/>
      <c r="N25" s="132"/>
      <c r="O25" s="132"/>
    </row>
    <row r="26" spans="1:15" ht="19.5" customHeight="1">
      <c r="A26" s="132"/>
      <c r="B26" s="132"/>
      <c r="C26" s="132"/>
      <c r="D26" s="132"/>
      <c r="E26" s="132"/>
      <c r="F26" s="132"/>
      <c r="G26" s="132"/>
      <c r="H26" s="132"/>
      <c r="I26" s="132"/>
      <c r="J26" s="132"/>
      <c r="K26" s="132"/>
      <c r="L26" s="132"/>
      <c r="M26" s="132"/>
      <c r="N26" s="132"/>
      <c r="O26" s="132"/>
    </row>
    <row r="27" spans="1:15" ht="11.25" customHeight="1"/>
    <row r="28" spans="1:15" ht="15.75" customHeight="1">
      <c r="A28" s="117" t="s">
        <v>60</v>
      </c>
      <c r="B28" s="117"/>
      <c r="C28" s="117"/>
      <c r="D28" s="117"/>
      <c r="E28" s="117"/>
      <c r="F28" s="117"/>
      <c r="G28" s="117"/>
      <c r="H28" s="117"/>
      <c r="I28" s="117"/>
      <c r="J28" s="117"/>
      <c r="K28" s="117"/>
      <c r="L28" s="117"/>
    </row>
    <row r="29" spans="1:15" s="94" customFormat="1" ht="15.75" customHeight="1">
      <c r="A29" s="94" t="s">
        <v>5</v>
      </c>
    </row>
    <row r="30" spans="1:15" s="5" customFormat="1" ht="15.75" customHeight="1">
      <c r="A30" s="118"/>
      <c r="B30" s="118"/>
      <c r="C30" s="114" t="s">
        <v>9</v>
      </c>
      <c r="D30" s="119"/>
      <c r="E30" s="114" t="s">
        <v>10</v>
      </c>
      <c r="F30" s="119"/>
      <c r="G30" s="114" t="s">
        <v>4</v>
      </c>
      <c r="H30" s="119"/>
      <c r="I30" s="114" t="s">
        <v>15</v>
      </c>
      <c r="J30" s="115"/>
      <c r="K30" s="115"/>
      <c r="L30" s="119"/>
      <c r="M30" s="7"/>
      <c r="N30" s="7"/>
      <c r="O30" s="1"/>
    </row>
    <row r="31" spans="1:15" s="5" customFormat="1" ht="15.75" customHeight="1">
      <c r="A31" s="118"/>
      <c r="B31" s="118"/>
      <c r="C31" s="38" t="s">
        <v>0</v>
      </c>
      <c r="D31" s="39" t="s">
        <v>3</v>
      </c>
      <c r="E31" s="39" t="s">
        <v>0</v>
      </c>
      <c r="F31" s="39" t="s">
        <v>3</v>
      </c>
      <c r="G31" s="39" t="s">
        <v>0</v>
      </c>
      <c r="H31" s="39" t="s">
        <v>3</v>
      </c>
      <c r="I31" s="39" t="s">
        <v>0</v>
      </c>
      <c r="J31" s="39" t="s">
        <v>38</v>
      </c>
      <c r="K31" s="39" t="s">
        <v>3</v>
      </c>
      <c r="L31" s="39" t="s">
        <v>39</v>
      </c>
      <c r="M31" s="7"/>
      <c r="N31" s="7"/>
      <c r="O31" s="1"/>
    </row>
    <row r="32" spans="1:15" ht="15.75" customHeight="1">
      <c r="A32" s="125" t="s">
        <v>6</v>
      </c>
      <c r="B32" s="125"/>
      <c r="C32" s="40">
        <v>62.7</v>
      </c>
      <c r="D32" s="40">
        <v>71.2</v>
      </c>
      <c r="E32" s="40">
        <v>85.6</v>
      </c>
      <c r="F32" s="40">
        <v>87.8</v>
      </c>
      <c r="G32" s="40">
        <v>62.7</v>
      </c>
      <c r="H32" s="40">
        <v>64.900000000000006</v>
      </c>
      <c r="I32" s="40">
        <v>65.5</v>
      </c>
      <c r="J32" s="40">
        <v>62</v>
      </c>
      <c r="K32" s="40">
        <v>71.099999999999994</v>
      </c>
      <c r="L32" s="40">
        <v>57.6</v>
      </c>
      <c r="M32" s="8"/>
      <c r="N32" s="8"/>
      <c r="O32" s="2"/>
    </row>
    <row r="33" spans="1:19" ht="15.75" customHeight="1">
      <c r="A33" s="125" t="s">
        <v>1</v>
      </c>
      <c r="B33" s="125"/>
      <c r="C33" s="40">
        <v>72.900000000000006</v>
      </c>
      <c r="D33" s="40">
        <v>78.400000000000006</v>
      </c>
      <c r="E33" s="40">
        <v>81.099999999999994</v>
      </c>
      <c r="F33" s="40">
        <v>85</v>
      </c>
      <c r="G33" s="40">
        <v>76.599999999999994</v>
      </c>
      <c r="H33" s="41">
        <v>79.400000000000006</v>
      </c>
      <c r="I33" s="40">
        <v>74.8</v>
      </c>
      <c r="J33" s="42">
        <v>68.7</v>
      </c>
      <c r="K33" s="40">
        <v>76.900000000000006</v>
      </c>
      <c r="L33" s="40">
        <v>62.7</v>
      </c>
      <c r="M33" s="8"/>
      <c r="N33" s="8"/>
      <c r="O33" s="2"/>
    </row>
    <row r="34" spans="1:19" ht="15.75" customHeight="1">
      <c r="A34" s="125" t="s">
        <v>2</v>
      </c>
      <c r="B34" s="125"/>
      <c r="C34" s="43">
        <f>IF(OR(C32="",C33=""),"",C32-C33)</f>
        <v>-10.200000000000003</v>
      </c>
      <c r="D34" s="43">
        <f t="shared" ref="D34:L34" si="0">IF(OR(D32="",D33=""),"",D32-D33)</f>
        <v>-7.2000000000000028</v>
      </c>
      <c r="E34" s="43">
        <f t="shared" si="0"/>
        <v>4.5</v>
      </c>
      <c r="F34" s="43">
        <f t="shared" si="0"/>
        <v>2.7999999999999972</v>
      </c>
      <c r="G34" s="43">
        <f t="shared" si="0"/>
        <v>-13.899999999999991</v>
      </c>
      <c r="H34" s="43">
        <f t="shared" si="0"/>
        <v>-14.5</v>
      </c>
      <c r="I34" s="43">
        <f t="shared" si="0"/>
        <v>-9.2999999999999972</v>
      </c>
      <c r="J34" s="43">
        <f t="shared" si="0"/>
        <v>-6.7000000000000028</v>
      </c>
      <c r="K34" s="43">
        <f t="shared" si="0"/>
        <v>-5.8000000000000114</v>
      </c>
      <c r="L34" s="43">
        <f t="shared" si="0"/>
        <v>-5.1000000000000014</v>
      </c>
      <c r="M34" s="8"/>
      <c r="N34" s="8"/>
      <c r="O34" s="2"/>
    </row>
    <row r="35" spans="1:19" s="5" customFormat="1" ht="15.75" customHeight="1">
      <c r="A35" s="118"/>
      <c r="B35" s="118"/>
      <c r="C35" s="114" t="s">
        <v>16</v>
      </c>
      <c r="D35" s="115"/>
      <c r="E35" s="115"/>
      <c r="F35" s="119"/>
      <c r="G35" s="114" t="s">
        <v>17</v>
      </c>
      <c r="H35" s="115"/>
      <c r="I35" s="115"/>
      <c r="J35" s="115"/>
      <c r="K35" s="115"/>
      <c r="L35" s="103"/>
      <c r="M35" s="7"/>
      <c r="N35" s="7"/>
      <c r="O35" s="1"/>
      <c r="P35" s="1"/>
      <c r="Q35" s="1"/>
    </row>
    <row r="36" spans="1:19" s="5" customFormat="1" ht="15.75" customHeight="1">
      <c r="A36" s="118"/>
      <c r="B36" s="118"/>
      <c r="C36" s="39" t="s">
        <v>0</v>
      </c>
      <c r="D36" s="39" t="s">
        <v>38</v>
      </c>
      <c r="E36" s="39" t="s">
        <v>3</v>
      </c>
      <c r="F36" s="39" t="s">
        <v>39</v>
      </c>
      <c r="G36" s="39" t="s">
        <v>0</v>
      </c>
      <c r="H36" s="39" t="s">
        <v>38</v>
      </c>
      <c r="I36" s="39" t="s">
        <v>3</v>
      </c>
      <c r="J36" s="39" t="s">
        <v>39</v>
      </c>
      <c r="K36" s="73" t="s">
        <v>47</v>
      </c>
      <c r="L36" s="7"/>
      <c r="M36" s="7"/>
      <c r="N36" s="7"/>
      <c r="O36" s="1"/>
      <c r="P36" s="1"/>
      <c r="Q36" s="1"/>
    </row>
    <row r="37" spans="1:19" ht="15.75" customHeight="1">
      <c r="A37" s="125" t="s">
        <v>6</v>
      </c>
      <c r="B37" s="125"/>
      <c r="C37" s="44">
        <v>70.8</v>
      </c>
      <c r="D37" s="44">
        <v>57.6</v>
      </c>
      <c r="E37" s="44">
        <v>62.5</v>
      </c>
      <c r="F37" s="44">
        <v>64.5</v>
      </c>
      <c r="G37" s="44">
        <v>59</v>
      </c>
      <c r="H37" s="44">
        <v>50.9</v>
      </c>
      <c r="I37" s="44">
        <v>49.4</v>
      </c>
      <c r="J37" s="44">
        <v>47.8</v>
      </c>
      <c r="K37" s="44">
        <v>69.8</v>
      </c>
      <c r="L37" s="8"/>
      <c r="M37" s="8"/>
      <c r="N37" s="8"/>
      <c r="O37" s="2"/>
      <c r="P37" s="2"/>
      <c r="Q37" s="2"/>
    </row>
    <row r="38" spans="1:19" ht="15.75" customHeight="1">
      <c r="A38" s="125" t="s">
        <v>1</v>
      </c>
      <c r="B38" s="125"/>
      <c r="C38" s="44">
        <v>73.599999999999994</v>
      </c>
      <c r="D38" s="46">
        <v>61.3</v>
      </c>
      <c r="E38" s="44">
        <v>69.099999999999994</v>
      </c>
      <c r="F38" s="44">
        <v>65.900000000000006</v>
      </c>
      <c r="G38" s="45">
        <v>71.099999999999994</v>
      </c>
      <c r="H38" s="45">
        <v>65.2</v>
      </c>
      <c r="I38" s="45">
        <v>68.2</v>
      </c>
      <c r="J38" s="45">
        <v>58.9</v>
      </c>
      <c r="K38" s="72">
        <v>80.5</v>
      </c>
      <c r="L38" s="8"/>
      <c r="M38" s="8"/>
      <c r="N38" s="8"/>
      <c r="O38" s="2"/>
      <c r="P38" s="2"/>
      <c r="Q38" s="2"/>
    </row>
    <row r="39" spans="1:19" ht="15.75" customHeight="1">
      <c r="A39" s="125" t="s">
        <v>2</v>
      </c>
      <c r="B39" s="125"/>
      <c r="C39" s="74">
        <f>IF(OR(C37="",C38=""),"",C37-C38)</f>
        <v>-2.7999999999999972</v>
      </c>
      <c r="D39" s="74">
        <f t="shared" ref="D39:F39" si="1">IF(OR(D37="",D38=""),"",D37-D38)</f>
        <v>-3.6999999999999957</v>
      </c>
      <c r="E39" s="74">
        <f t="shared" si="1"/>
        <v>-6.5999999999999943</v>
      </c>
      <c r="F39" s="74">
        <f t="shared" si="1"/>
        <v>-1.4000000000000057</v>
      </c>
      <c r="G39" s="75">
        <f>IF(OR(G37="",G38=""),"",G37-G38)</f>
        <v>-12.099999999999994</v>
      </c>
      <c r="H39" s="75">
        <f t="shared" ref="H39:K39" si="2">IF(OR(H37="",H38=""),"",H37-H38)</f>
        <v>-14.300000000000004</v>
      </c>
      <c r="I39" s="75">
        <f t="shared" si="2"/>
        <v>-18.800000000000004</v>
      </c>
      <c r="J39" s="75">
        <f t="shared" si="2"/>
        <v>-11.100000000000001</v>
      </c>
      <c r="K39" s="75">
        <f t="shared" si="2"/>
        <v>-10.700000000000003</v>
      </c>
      <c r="L39" s="8"/>
      <c r="M39" s="8"/>
      <c r="N39" s="8"/>
      <c r="O39" s="2"/>
      <c r="P39" s="2"/>
      <c r="Q39" s="2"/>
    </row>
    <row r="40" spans="1:19" s="94" customFormat="1" ht="17.25" customHeight="1">
      <c r="A40" s="95" t="s">
        <v>40</v>
      </c>
      <c r="B40" s="95"/>
      <c r="C40" s="95"/>
      <c r="D40" s="95"/>
      <c r="E40" s="96"/>
      <c r="F40" s="95"/>
      <c r="G40" s="97"/>
      <c r="H40" s="95"/>
      <c r="I40" s="95"/>
      <c r="J40" s="95"/>
      <c r="K40" s="95"/>
      <c r="L40" s="95"/>
      <c r="M40" s="96"/>
      <c r="N40" s="95"/>
      <c r="P40" s="98"/>
      <c r="Q40" s="98"/>
      <c r="R40" s="98"/>
      <c r="S40" s="98"/>
    </row>
    <row r="41" spans="1:19">
      <c r="A41" s="52"/>
      <c r="B41" s="53"/>
      <c r="C41" s="53"/>
      <c r="D41" s="35"/>
      <c r="E41" s="32" t="s">
        <v>41</v>
      </c>
      <c r="F41" s="39" t="s">
        <v>3</v>
      </c>
      <c r="G41" s="51"/>
      <c r="H41" s="56"/>
      <c r="I41" s="56"/>
      <c r="J41" s="56"/>
      <c r="K41" s="56"/>
      <c r="L41" s="10"/>
      <c r="M41" s="59"/>
      <c r="N41" s="59"/>
      <c r="O41" s="10"/>
    </row>
    <row r="42" spans="1:19">
      <c r="A42" s="106" t="s">
        <v>6</v>
      </c>
      <c r="B42" s="107"/>
      <c r="C42" s="107"/>
      <c r="D42" s="108"/>
      <c r="E42" s="55">
        <v>59</v>
      </c>
      <c r="F42" s="55">
        <v>51</v>
      </c>
      <c r="G42" s="90"/>
      <c r="H42" s="49"/>
      <c r="I42" s="113"/>
      <c r="J42" s="113"/>
      <c r="K42" s="113"/>
      <c r="L42" s="113"/>
      <c r="M42" s="60"/>
      <c r="N42" s="60"/>
      <c r="O42" s="57"/>
    </row>
    <row r="43" spans="1:19">
      <c r="A43" s="106" t="s">
        <v>42</v>
      </c>
      <c r="B43" s="107"/>
      <c r="C43" s="107"/>
      <c r="D43" s="108"/>
      <c r="E43" s="44">
        <v>67.2</v>
      </c>
      <c r="F43" s="44">
        <v>62.5</v>
      </c>
      <c r="G43" s="91"/>
      <c r="H43" s="49"/>
      <c r="I43" s="113"/>
      <c r="J43" s="113"/>
      <c r="K43" s="113"/>
      <c r="L43" s="113"/>
      <c r="M43" s="61"/>
      <c r="N43" s="61"/>
      <c r="O43" s="11"/>
    </row>
    <row r="44" spans="1:19">
      <c r="A44" s="109" t="s">
        <v>43</v>
      </c>
      <c r="B44" s="110"/>
      <c r="C44" s="110"/>
      <c r="D44" s="111"/>
      <c r="E44" s="74">
        <f t="shared" ref="E44:F44" si="3">IF(OR(E42="",E43=""),"",E42-E43)</f>
        <v>-8.2000000000000028</v>
      </c>
      <c r="F44" s="74">
        <f t="shared" si="3"/>
        <v>-11.5</v>
      </c>
      <c r="G44" s="92"/>
      <c r="H44" s="49"/>
      <c r="I44" s="104"/>
      <c r="J44" s="104"/>
      <c r="K44" s="104"/>
      <c r="L44" s="104"/>
      <c r="M44" s="61"/>
      <c r="N44" s="61"/>
      <c r="O44" s="58"/>
    </row>
    <row r="45" spans="1:19">
      <c r="A45" s="112" t="s">
        <v>44</v>
      </c>
      <c r="B45" s="112"/>
      <c r="C45" s="112"/>
      <c r="D45" s="112"/>
      <c r="E45" s="112"/>
      <c r="F45" s="112"/>
      <c r="G45" s="49"/>
      <c r="H45" s="48"/>
      <c r="I45" s="105"/>
      <c r="J45" s="105"/>
      <c r="K45" s="105"/>
      <c r="L45" s="105"/>
      <c r="M45" s="105"/>
      <c r="N45" s="105"/>
      <c r="O45" s="2"/>
    </row>
  </sheetData>
  <mergeCells count="34">
    <mergeCell ref="A38:B38"/>
    <mergeCell ref="A39:B39"/>
    <mergeCell ref="A32:B32"/>
    <mergeCell ref="A33:B33"/>
    <mergeCell ref="A34:B34"/>
    <mergeCell ref="A35:B36"/>
    <mergeCell ref="A37:B37"/>
    <mergeCell ref="A1:O1"/>
    <mergeCell ref="J2:O2"/>
    <mergeCell ref="A3:O3"/>
    <mergeCell ref="A4:O6"/>
    <mergeCell ref="A7:E7"/>
    <mergeCell ref="F7:J7"/>
    <mergeCell ref="K7:O7"/>
    <mergeCell ref="H2:I2"/>
    <mergeCell ref="G35:K35"/>
    <mergeCell ref="A8:E26"/>
    <mergeCell ref="F8:J26"/>
    <mergeCell ref="K8:O26"/>
    <mergeCell ref="A28:L28"/>
    <mergeCell ref="A30:B31"/>
    <mergeCell ref="C30:D30"/>
    <mergeCell ref="E30:F30"/>
    <mergeCell ref="G30:H30"/>
    <mergeCell ref="I30:L30"/>
    <mergeCell ref="C35:F35"/>
    <mergeCell ref="I44:L44"/>
    <mergeCell ref="I45:N45"/>
    <mergeCell ref="A42:D42"/>
    <mergeCell ref="A43:D43"/>
    <mergeCell ref="A44:D44"/>
    <mergeCell ref="A45:F45"/>
    <mergeCell ref="I42:L42"/>
    <mergeCell ref="I43:L43"/>
  </mergeCells>
  <phoneticPr fontId="1"/>
  <pageMargins left="0.51181102362204722" right="0.51181102362204722" top="0.74803149606299213" bottom="0.74803149606299213" header="0.31496062992125984" footer="0.31496062992125984"/>
  <pageSetup paperSize="9" orientation="portrait" r:id="rId1"/>
  <headerFooter differentFirst="1" scaleWithDoc="0">
    <firstHeader>&amp;L&amp;"ＭＳ ゴシック,標準"&amp;12
（様式１）</first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10"/>
  <sheetViews>
    <sheetView tabSelected="1" view="pageBreakPreview" zoomScaleNormal="100" zoomScaleSheetLayoutView="100" workbookViewId="0"/>
  </sheetViews>
  <sheetFormatPr defaultRowHeight="13.5"/>
  <cols>
    <col min="1" max="1" width="21.625" customWidth="1"/>
    <col min="2" max="2" width="58" customWidth="1"/>
    <col min="3" max="3" width="33" customWidth="1"/>
    <col min="4" max="4" width="42.25" customWidth="1"/>
    <col min="5" max="5" width="5" customWidth="1"/>
  </cols>
  <sheetData>
    <row r="1" spans="1:10" ht="17.25">
      <c r="A1" s="16" t="s">
        <v>61</v>
      </c>
      <c r="B1" s="14"/>
      <c r="C1" s="14"/>
      <c r="D1" s="14"/>
      <c r="E1" s="14"/>
      <c r="F1" s="16"/>
      <c r="G1" s="16"/>
      <c r="H1" s="16"/>
      <c r="I1" s="16"/>
      <c r="J1" s="16"/>
    </row>
    <row r="2" spans="1:10" ht="14.25">
      <c r="A2" s="17"/>
      <c r="B2" s="18" t="str">
        <f>"学校名　　"&amp;'様式１（小学校） '!J2</f>
        <v>学校名　　荒川区立第三峡田小学校</v>
      </c>
      <c r="C2" s="3"/>
      <c r="D2" s="3"/>
      <c r="E2" s="19"/>
    </row>
    <row r="3" spans="1:10" ht="14.25">
      <c r="A3" s="134" t="s">
        <v>21</v>
      </c>
      <c r="B3" s="135" t="s">
        <v>22</v>
      </c>
      <c r="C3" s="126" t="s">
        <v>23</v>
      </c>
      <c r="D3" s="126" t="s">
        <v>24</v>
      </c>
      <c r="E3" s="126" t="s">
        <v>25</v>
      </c>
    </row>
    <row r="4" spans="1:10" ht="14.25">
      <c r="A4" s="136"/>
      <c r="B4" s="137" t="s">
        <v>26</v>
      </c>
      <c r="C4" s="127"/>
      <c r="D4" s="127"/>
      <c r="E4" s="127"/>
    </row>
    <row r="5" spans="1:10" s="102" customFormat="1" ht="120" customHeight="1">
      <c r="A5" s="99" t="s">
        <v>101</v>
      </c>
      <c r="B5" s="100" t="s">
        <v>106</v>
      </c>
      <c r="C5" s="100" t="s">
        <v>102</v>
      </c>
      <c r="D5" s="100" t="s">
        <v>98</v>
      </c>
      <c r="E5" s="101"/>
    </row>
    <row r="6" spans="1:10" ht="135.75" customHeight="1">
      <c r="A6" s="138" t="s">
        <v>97</v>
      </c>
      <c r="B6" s="139" t="s">
        <v>107</v>
      </c>
      <c r="C6" s="26" t="s">
        <v>99</v>
      </c>
      <c r="D6" s="26"/>
      <c r="E6" s="37"/>
    </row>
    <row r="7" spans="1:10" ht="14.25">
      <c r="A7" s="28"/>
      <c r="B7" s="28"/>
      <c r="C7" s="28"/>
      <c r="D7" s="28"/>
      <c r="E7" s="28"/>
    </row>
    <row r="8" spans="1:10" ht="14.25">
      <c r="A8" s="29" t="s">
        <v>29</v>
      </c>
      <c r="B8" s="30"/>
      <c r="C8" s="30"/>
      <c r="D8" s="30"/>
    </row>
    <row r="9" spans="1:10">
      <c r="A9" s="30"/>
      <c r="B9" s="30"/>
      <c r="C9" s="30"/>
      <c r="D9" s="30"/>
    </row>
    <row r="10" spans="1:10">
      <c r="A10" s="30"/>
      <c r="B10" s="30"/>
      <c r="C10" s="30"/>
      <c r="D10" s="30"/>
    </row>
  </sheetData>
  <mergeCells count="4">
    <mergeCell ref="A3:A4"/>
    <mergeCell ref="C3:C4"/>
    <mergeCell ref="D3:D4"/>
    <mergeCell ref="E3:E4"/>
  </mergeCells>
  <phoneticPr fontId="1"/>
  <dataValidations count="1">
    <dataValidation type="list" allowBlank="1" showInputMessage="1" showErrorMessage="1" sqref="E5:E6">
      <formula1>"Ａ,Ｂ,Ｃ,Ｄ"</formula1>
    </dataValidation>
  </dataValidations>
  <pageMargins left="0.70866141732283472" right="0.70866141732283472" top="0.74803149606299213" bottom="0.74803149606299213" header="0.31496062992125984" footer="0.31496062992125984"/>
  <pageSetup paperSize="9" fitToWidth="0" orientation="portrait" r:id="rId1"/>
  <headerFooter>
    <oddHeader>&amp;L（様式２）</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S45"/>
  <sheetViews>
    <sheetView view="pageBreakPreview" topLeftCell="A25" zoomScaleNormal="100" zoomScaleSheetLayoutView="100" workbookViewId="0">
      <selection activeCell="Q9" sqref="Q9"/>
    </sheetView>
  </sheetViews>
  <sheetFormatPr defaultRowHeight="14.25"/>
  <cols>
    <col min="1" max="15" width="6.25" style="3" customWidth="1"/>
    <col min="16" max="20" width="10.625" style="3" customWidth="1"/>
    <col min="21" max="16384" width="9" style="3"/>
  </cols>
  <sheetData>
    <row r="1" spans="1:15" ht="19.5" customHeight="1">
      <c r="A1" s="117" t="s">
        <v>59</v>
      </c>
      <c r="B1" s="117"/>
      <c r="C1" s="117"/>
      <c r="D1" s="117"/>
      <c r="E1" s="117"/>
      <c r="F1" s="117"/>
      <c r="G1" s="117"/>
      <c r="H1" s="117"/>
      <c r="I1" s="117"/>
      <c r="J1" s="117"/>
      <c r="K1" s="117"/>
      <c r="L1" s="117"/>
      <c r="M1" s="117"/>
      <c r="N1" s="117"/>
      <c r="O1" s="117"/>
    </row>
    <row r="2" spans="1:15" ht="19.5" customHeight="1">
      <c r="A2" s="6"/>
      <c r="B2" s="6"/>
      <c r="C2" s="6"/>
      <c r="D2" s="6"/>
      <c r="E2" s="6"/>
      <c r="F2" s="76"/>
      <c r="G2" s="86"/>
      <c r="H2" s="120" t="s">
        <v>57</v>
      </c>
      <c r="I2" s="120"/>
      <c r="J2" s="120" t="str">
        <f>IF($G$2="","",VLOOKUP($G$2,データ学校送付時に非表示!$A$33:$U$42,2,FALSE))</f>
        <v/>
      </c>
      <c r="K2" s="120"/>
      <c r="L2" s="120"/>
      <c r="M2" s="120"/>
      <c r="N2" s="120"/>
      <c r="O2" s="120"/>
    </row>
    <row r="3" spans="1:15" ht="19.5" customHeight="1">
      <c r="A3" s="121" t="s">
        <v>13</v>
      </c>
      <c r="B3" s="122"/>
      <c r="C3" s="122"/>
      <c r="D3" s="122"/>
      <c r="E3" s="122"/>
      <c r="F3" s="122"/>
      <c r="G3" s="122"/>
      <c r="H3" s="122"/>
      <c r="I3" s="122"/>
      <c r="J3" s="122"/>
      <c r="K3" s="122"/>
      <c r="L3" s="122"/>
      <c r="M3" s="122"/>
      <c r="N3" s="122"/>
      <c r="O3" s="123"/>
    </row>
    <row r="4" spans="1:15" ht="19.5" customHeight="1">
      <c r="A4" s="116"/>
      <c r="B4" s="116"/>
      <c r="C4" s="116"/>
      <c r="D4" s="116"/>
      <c r="E4" s="116"/>
      <c r="F4" s="116"/>
      <c r="G4" s="116"/>
      <c r="H4" s="116"/>
      <c r="I4" s="116"/>
      <c r="J4" s="116"/>
      <c r="K4" s="116"/>
      <c r="L4" s="116"/>
      <c r="M4" s="116"/>
      <c r="N4" s="116"/>
      <c r="O4" s="116"/>
    </row>
    <row r="5" spans="1:15" ht="19.5" customHeight="1">
      <c r="A5" s="116"/>
      <c r="B5" s="116"/>
      <c r="C5" s="116"/>
      <c r="D5" s="116"/>
      <c r="E5" s="116"/>
      <c r="F5" s="116"/>
      <c r="G5" s="116"/>
      <c r="H5" s="116"/>
      <c r="I5" s="116"/>
      <c r="J5" s="116"/>
      <c r="K5" s="116"/>
      <c r="L5" s="116"/>
      <c r="M5" s="116"/>
      <c r="N5" s="116"/>
      <c r="O5" s="116"/>
    </row>
    <row r="6" spans="1:15" ht="19.5" customHeight="1">
      <c r="A6" s="116"/>
      <c r="B6" s="116"/>
      <c r="C6" s="116"/>
      <c r="D6" s="116"/>
      <c r="E6" s="116"/>
      <c r="F6" s="116"/>
      <c r="G6" s="116"/>
      <c r="H6" s="116"/>
      <c r="I6" s="116"/>
      <c r="J6" s="116"/>
      <c r="K6" s="116"/>
      <c r="L6" s="116"/>
      <c r="M6" s="116"/>
      <c r="N6" s="116"/>
      <c r="O6" s="116"/>
    </row>
    <row r="7" spans="1:15" ht="19.5" customHeight="1">
      <c r="A7" s="124" t="s">
        <v>7</v>
      </c>
      <c r="B7" s="124"/>
      <c r="C7" s="124"/>
      <c r="D7" s="124"/>
      <c r="E7" s="124"/>
      <c r="F7" s="124" t="s">
        <v>36</v>
      </c>
      <c r="G7" s="124"/>
      <c r="H7" s="124"/>
      <c r="I7" s="124"/>
      <c r="J7" s="124"/>
      <c r="K7" s="124" t="s">
        <v>8</v>
      </c>
      <c r="L7" s="124"/>
      <c r="M7" s="124"/>
      <c r="N7" s="124"/>
      <c r="O7" s="124"/>
    </row>
    <row r="8" spans="1:15" ht="19.5" customHeight="1">
      <c r="A8" s="116"/>
      <c r="B8" s="116"/>
      <c r="C8" s="116"/>
      <c r="D8" s="116"/>
      <c r="E8" s="116"/>
      <c r="F8" s="116"/>
      <c r="G8" s="116"/>
      <c r="H8" s="116"/>
      <c r="I8" s="116"/>
      <c r="J8" s="116"/>
      <c r="K8" s="116"/>
      <c r="L8" s="116"/>
      <c r="M8" s="116"/>
      <c r="N8" s="116"/>
      <c r="O8" s="116"/>
    </row>
    <row r="9" spans="1:15" ht="19.5" customHeight="1">
      <c r="A9" s="116"/>
      <c r="B9" s="116"/>
      <c r="C9" s="116"/>
      <c r="D9" s="116"/>
      <c r="E9" s="116"/>
      <c r="F9" s="116"/>
      <c r="G9" s="116"/>
      <c r="H9" s="116"/>
      <c r="I9" s="116"/>
      <c r="J9" s="116"/>
      <c r="K9" s="116"/>
      <c r="L9" s="116"/>
      <c r="M9" s="116"/>
      <c r="N9" s="116"/>
      <c r="O9" s="116"/>
    </row>
    <row r="10" spans="1:15" ht="19.5" customHeight="1">
      <c r="A10" s="116"/>
      <c r="B10" s="116"/>
      <c r="C10" s="116"/>
      <c r="D10" s="116"/>
      <c r="E10" s="116"/>
      <c r="F10" s="116"/>
      <c r="G10" s="116"/>
      <c r="H10" s="116"/>
      <c r="I10" s="116"/>
      <c r="J10" s="116"/>
      <c r="K10" s="116"/>
      <c r="L10" s="116"/>
      <c r="M10" s="116"/>
      <c r="N10" s="116"/>
      <c r="O10" s="116"/>
    </row>
    <row r="11" spans="1:15" ht="19.5" customHeight="1">
      <c r="A11" s="116"/>
      <c r="B11" s="116"/>
      <c r="C11" s="116"/>
      <c r="D11" s="116"/>
      <c r="E11" s="116"/>
      <c r="F11" s="116"/>
      <c r="G11" s="116"/>
      <c r="H11" s="116"/>
      <c r="I11" s="116"/>
      <c r="J11" s="116"/>
      <c r="K11" s="116"/>
      <c r="L11" s="116"/>
      <c r="M11" s="116"/>
      <c r="N11" s="116"/>
      <c r="O11" s="116"/>
    </row>
    <row r="12" spans="1:15" ht="19.5" customHeight="1">
      <c r="A12" s="116"/>
      <c r="B12" s="116"/>
      <c r="C12" s="116"/>
      <c r="D12" s="116"/>
      <c r="E12" s="116"/>
      <c r="F12" s="116"/>
      <c r="G12" s="116"/>
      <c r="H12" s="116"/>
      <c r="I12" s="116"/>
      <c r="J12" s="116"/>
      <c r="K12" s="116"/>
      <c r="L12" s="116"/>
      <c r="M12" s="116"/>
      <c r="N12" s="116"/>
      <c r="O12" s="116"/>
    </row>
    <row r="13" spans="1:15" ht="19.5" customHeight="1">
      <c r="A13" s="116"/>
      <c r="B13" s="116"/>
      <c r="C13" s="116"/>
      <c r="D13" s="116"/>
      <c r="E13" s="116"/>
      <c r="F13" s="116"/>
      <c r="G13" s="116"/>
      <c r="H13" s="116"/>
      <c r="I13" s="116"/>
      <c r="J13" s="116"/>
      <c r="K13" s="116"/>
      <c r="L13" s="116"/>
      <c r="M13" s="116"/>
      <c r="N13" s="116"/>
      <c r="O13" s="116"/>
    </row>
    <row r="14" spans="1:15" ht="19.5" customHeight="1">
      <c r="A14" s="116"/>
      <c r="B14" s="116"/>
      <c r="C14" s="116"/>
      <c r="D14" s="116"/>
      <c r="E14" s="116"/>
      <c r="F14" s="116"/>
      <c r="G14" s="116"/>
      <c r="H14" s="116"/>
      <c r="I14" s="116"/>
      <c r="J14" s="116"/>
      <c r="K14" s="116"/>
      <c r="L14" s="116"/>
      <c r="M14" s="116"/>
      <c r="N14" s="116"/>
      <c r="O14" s="116"/>
    </row>
    <row r="15" spans="1:15" ht="19.5" customHeight="1">
      <c r="A15" s="116"/>
      <c r="B15" s="116"/>
      <c r="C15" s="116"/>
      <c r="D15" s="116"/>
      <c r="E15" s="116"/>
      <c r="F15" s="116"/>
      <c r="G15" s="116"/>
      <c r="H15" s="116"/>
      <c r="I15" s="116"/>
      <c r="J15" s="116"/>
      <c r="K15" s="116"/>
      <c r="L15" s="116"/>
      <c r="M15" s="116"/>
      <c r="N15" s="116"/>
      <c r="O15" s="116"/>
    </row>
    <row r="16" spans="1:15" ht="19.5" customHeight="1">
      <c r="A16" s="116"/>
      <c r="B16" s="116"/>
      <c r="C16" s="116"/>
      <c r="D16" s="116"/>
      <c r="E16" s="116"/>
      <c r="F16" s="116"/>
      <c r="G16" s="116"/>
      <c r="H16" s="116"/>
      <c r="I16" s="116"/>
      <c r="J16" s="116"/>
      <c r="K16" s="116"/>
      <c r="L16" s="116"/>
      <c r="M16" s="116"/>
      <c r="N16" s="116"/>
      <c r="O16" s="116"/>
    </row>
    <row r="17" spans="1:19" ht="19.5" customHeight="1">
      <c r="A17" s="116"/>
      <c r="B17" s="116"/>
      <c r="C17" s="116"/>
      <c r="D17" s="116"/>
      <c r="E17" s="116"/>
      <c r="F17" s="116"/>
      <c r="G17" s="116"/>
      <c r="H17" s="116"/>
      <c r="I17" s="116"/>
      <c r="J17" s="116"/>
      <c r="K17" s="116"/>
      <c r="L17" s="116"/>
      <c r="M17" s="116"/>
      <c r="N17" s="116"/>
      <c r="O17" s="116"/>
    </row>
    <row r="18" spans="1:19" ht="19.5" customHeight="1">
      <c r="A18" s="116"/>
      <c r="B18" s="116"/>
      <c r="C18" s="116"/>
      <c r="D18" s="116"/>
      <c r="E18" s="116"/>
      <c r="F18" s="116"/>
      <c r="G18" s="116"/>
      <c r="H18" s="116"/>
      <c r="I18" s="116"/>
      <c r="J18" s="116"/>
      <c r="K18" s="116"/>
      <c r="L18" s="116"/>
      <c r="M18" s="116"/>
      <c r="N18" s="116"/>
      <c r="O18" s="116"/>
    </row>
    <row r="19" spans="1:19" ht="19.5" customHeight="1">
      <c r="A19" s="116"/>
      <c r="B19" s="116"/>
      <c r="C19" s="116"/>
      <c r="D19" s="116"/>
      <c r="E19" s="116"/>
      <c r="F19" s="116"/>
      <c r="G19" s="116"/>
      <c r="H19" s="116"/>
      <c r="I19" s="116"/>
      <c r="J19" s="116"/>
      <c r="K19" s="116"/>
      <c r="L19" s="116"/>
      <c r="M19" s="116"/>
      <c r="N19" s="116"/>
      <c r="O19" s="116"/>
    </row>
    <row r="20" spans="1:19" ht="19.5" customHeight="1">
      <c r="A20" s="116"/>
      <c r="B20" s="116"/>
      <c r="C20" s="116"/>
      <c r="D20" s="116"/>
      <c r="E20" s="116"/>
      <c r="F20" s="116"/>
      <c r="G20" s="116"/>
      <c r="H20" s="116"/>
      <c r="I20" s="116"/>
      <c r="J20" s="116"/>
      <c r="K20" s="116"/>
      <c r="L20" s="116"/>
      <c r="M20" s="116"/>
      <c r="N20" s="116"/>
      <c r="O20" s="116"/>
    </row>
    <row r="21" spans="1:19" ht="19.5" customHeight="1">
      <c r="A21" s="116"/>
      <c r="B21" s="116"/>
      <c r="C21" s="116"/>
      <c r="D21" s="116"/>
      <c r="E21" s="116"/>
      <c r="F21" s="116"/>
      <c r="G21" s="116"/>
      <c r="H21" s="116"/>
      <c r="I21" s="116"/>
      <c r="J21" s="116"/>
      <c r="K21" s="116"/>
      <c r="L21" s="116"/>
      <c r="M21" s="116"/>
      <c r="N21" s="116"/>
      <c r="O21" s="116"/>
    </row>
    <row r="22" spans="1:19" ht="19.5" customHeight="1">
      <c r="A22" s="116"/>
      <c r="B22" s="116"/>
      <c r="C22" s="116"/>
      <c r="D22" s="116"/>
      <c r="E22" s="116"/>
      <c r="F22" s="116"/>
      <c r="G22" s="116"/>
      <c r="H22" s="116"/>
      <c r="I22" s="116"/>
      <c r="J22" s="116"/>
      <c r="K22" s="116"/>
      <c r="L22" s="116"/>
      <c r="M22" s="116"/>
      <c r="N22" s="116"/>
      <c r="O22" s="116"/>
    </row>
    <row r="23" spans="1:19" ht="19.5" customHeight="1">
      <c r="A23" s="116"/>
      <c r="B23" s="116"/>
      <c r="C23" s="116"/>
      <c r="D23" s="116"/>
      <c r="E23" s="116"/>
      <c r="F23" s="116"/>
      <c r="G23" s="116"/>
      <c r="H23" s="116"/>
      <c r="I23" s="116"/>
      <c r="J23" s="116"/>
      <c r="K23" s="116"/>
      <c r="L23" s="116"/>
      <c r="M23" s="116"/>
      <c r="N23" s="116"/>
      <c r="O23" s="116"/>
    </row>
    <row r="24" spans="1:19" ht="19.5" customHeight="1">
      <c r="A24" s="116"/>
      <c r="B24" s="116"/>
      <c r="C24" s="116"/>
      <c r="D24" s="116"/>
      <c r="E24" s="116"/>
      <c r="F24" s="116"/>
      <c r="G24" s="116"/>
      <c r="H24" s="116"/>
      <c r="I24" s="116"/>
      <c r="J24" s="116"/>
      <c r="K24" s="116"/>
      <c r="L24" s="116"/>
      <c r="M24" s="116"/>
      <c r="N24" s="116"/>
      <c r="O24" s="116"/>
    </row>
    <row r="25" spans="1:19" ht="19.5" customHeight="1">
      <c r="A25" s="116"/>
      <c r="B25" s="116"/>
      <c r="C25" s="116"/>
      <c r="D25" s="116"/>
      <c r="E25" s="116"/>
      <c r="F25" s="116"/>
      <c r="G25" s="116"/>
      <c r="H25" s="116"/>
      <c r="I25" s="116"/>
      <c r="J25" s="116"/>
      <c r="K25" s="116"/>
      <c r="L25" s="116"/>
      <c r="M25" s="116"/>
      <c r="N25" s="116"/>
      <c r="O25" s="116"/>
    </row>
    <row r="26" spans="1:19" ht="19.5" customHeight="1">
      <c r="A26" s="116"/>
      <c r="B26" s="116"/>
      <c r="C26" s="116"/>
      <c r="D26" s="116"/>
      <c r="E26" s="116"/>
      <c r="F26" s="116"/>
      <c r="G26" s="116"/>
      <c r="H26" s="116"/>
      <c r="I26" s="116"/>
      <c r="J26" s="116"/>
      <c r="K26" s="116"/>
      <c r="L26" s="116"/>
      <c r="M26" s="116"/>
      <c r="N26" s="116"/>
      <c r="O26" s="116"/>
    </row>
    <row r="27" spans="1:19" ht="11.25" customHeight="1"/>
    <row r="28" spans="1:19" ht="15.75" customHeight="1">
      <c r="A28" s="117" t="s">
        <v>60</v>
      </c>
      <c r="B28" s="117"/>
      <c r="C28" s="117"/>
      <c r="D28" s="117"/>
      <c r="E28" s="117"/>
      <c r="F28" s="117"/>
      <c r="G28" s="117"/>
      <c r="H28" s="117"/>
      <c r="I28" s="117"/>
      <c r="J28" s="117"/>
      <c r="K28" s="117"/>
      <c r="L28" s="117"/>
    </row>
    <row r="29" spans="1:19" ht="15.75" customHeight="1">
      <c r="A29" s="4" t="s">
        <v>5</v>
      </c>
      <c r="C29" s="4"/>
      <c r="E29" s="4"/>
      <c r="F29" s="4"/>
      <c r="G29" s="4"/>
      <c r="H29" s="4"/>
      <c r="I29" s="4"/>
      <c r="J29" s="4"/>
    </row>
    <row r="30" spans="1:19" s="5" customFormat="1" ht="15.75" customHeight="1">
      <c r="A30" s="118"/>
      <c r="B30" s="118"/>
      <c r="C30" s="128" t="s">
        <v>9</v>
      </c>
      <c r="D30" s="129"/>
      <c r="E30" s="129"/>
      <c r="F30" s="129"/>
      <c r="G30" s="130"/>
      <c r="H30" s="128" t="s">
        <v>10</v>
      </c>
      <c r="I30" s="129"/>
      <c r="J30" s="129"/>
      <c r="K30" s="129"/>
      <c r="L30" s="130"/>
      <c r="M30" s="7"/>
      <c r="N30" s="7"/>
      <c r="O30" s="1"/>
      <c r="P30" s="1"/>
      <c r="Q30" s="1"/>
      <c r="R30" s="1"/>
      <c r="S30" s="1"/>
    </row>
    <row r="31" spans="1:19" s="5" customFormat="1" ht="15.75" customHeight="1">
      <c r="A31" s="118"/>
      <c r="B31" s="118"/>
      <c r="C31" s="62" t="s">
        <v>0</v>
      </c>
      <c r="D31" s="63" t="s">
        <v>38</v>
      </c>
      <c r="E31" s="63" t="s">
        <v>11</v>
      </c>
      <c r="F31" s="63" t="s">
        <v>39</v>
      </c>
      <c r="G31" s="63" t="s">
        <v>12</v>
      </c>
      <c r="H31" s="62" t="s">
        <v>0</v>
      </c>
      <c r="I31" s="63" t="s">
        <v>38</v>
      </c>
      <c r="J31" s="63" t="s">
        <v>11</v>
      </c>
      <c r="K31" s="63" t="s">
        <v>39</v>
      </c>
      <c r="L31" s="63" t="s">
        <v>12</v>
      </c>
      <c r="M31" s="7"/>
      <c r="N31" s="7"/>
      <c r="O31" s="1"/>
      <c r="P31" s="1"/>
      <c r="Q31" s="1"/>
      <c r="R31" s="1"/>
      <c r="S31" s="1"/>
    </row>
    <row r="32" spans="1:19" ht="15.75" customHeight="1">
      <c r="A32" s="125" t="s">
        <v>6</v>
      </c>
      <c r="B32" s="125"/>
      <c r="C32" s="40" t="str">
        <f>IF($J$2="","",VLOOKUP($J$2,データ学校送付時に非表示!$B$33:$T$42,5,FALSE))</f>
        <v/>
      </c>
      <c r="D32" s="40" t="str">
        <f>IF($J$2="","",VLOOKUP($J$2,データ学校送付時に非表示!$B$33:$T$42,6,FALSE))</f>
        <v/>
      </c>
      <c r="E32" s="40" t="str">
        <f>IF($J$2="","",VLOOKUP($J$2,データ学校送付時に非表示!$B$33:$T$42,7,FALSE))</f>
        <v/>
      </c>
      <c r="F32" s="40" t="str">
        <f>IF($J$2="","",VLOOKUP($J$2,データ学校送付時に非表示!$B$33:$T$42,8,FALSE))</f>
        <v/>
      </c>
      <c r="G32" s="40" t="str">
        <f>IF($J$2="","",VLOOKUP($J$2,データ学校送付時に非表示!$B$33:$T$42,9,FALSE))</f>
        <v/>
      </c>
      <c r="H32" s="40" t="str">
        <f>IF($J$2="","",VLOOKUP($J$2,データ学校送付時に非表示!$B$33:$T$42,10,FALSE))</f>
        <v/>
      </c>
      <c r="I32" s="40" t="str">
        <f>IF($J$2="","",VLOOKUP($J$2,データ学校送付時に非表示!$B$33:$T$42,11,FALSE))</f>
        <v/>
      </c>
      <c r="J32" s="40" t="str">
        <f>IF($J$2="","",VLOOKUP($J$2,データ学校送付時に非表示!$B$33:$T$42,12,FALSE))</f>
        <v/>
      </c>
      <c r="K32" s="40" t="str">
        <f>IF($J$2="","",VLOOKUP($J$2,データ学校送付時に非表示!$B$33:$T$42,13,FALSE))</f>
        <v/>
      </c>
      <c r="L32" s="40" t="str">
        <f>IF($J$2="","",VLOOKUP($J$2,データ学校送付時に非表示!$B$33:$T$42,14,FALSE))</f>
        <v/>
      </c>
      <c r="M32" s="8"/>
      <c r="N32" s="8"/>
      <c r="O32" s="2"/>
      <c r="P32" s="2"/>
      <c r="Q32" s="2"/>
      <c r="R32" s="2"/>
      <c r="S32" s="2"/>
    </row>
    <row r="33" spans="1:19" ht="15.75" customHeight="1">
      <c r="A33" s="125" t="s">
        <v>1</v>
      </c>
      <c r="B33" s="125"/>
      <c r="C33" s="40">
        <v>60.2</v>
      </c>
      <c r="D33" s="40">
        <v>50.7</v>
      </c>
      <c r="E33" s="40">
        <v>67.599999999999994</v>
      </c>
      <c r="F33" s="40">
        <v>59.5</v>
      </c>
      <c r="G33" s="40">
        <v>84.5</v>
      </c>
      <c r="H33" s="41">
        <v>64.5</v>
      </c>
      <c r="I33" s="40">
        <v>48.3</v>
      </c>
      <c r="J33" s="42">
        <v>55.5</v>
      </c>
      <c r="K33" s="40">
        <v>49.7</v>
      </c>
      <c r="L33" s="40">
        <v>49.8</v>
      </c>
      <c r="M33" s="8"/>
      <c r="N33" s="8"/>
      <c r="O33" s="2"/>
      <c r="P33" s="2"/>
      <c r="Q33" s="2"/>
      <c r="R33" s="2"/>
      <c r="S33" s="2"/>
    </row>
    <row r="34" spans="1:19" ht="15.75" customHeight="1">
      <c r="A34" s="125" t="s">
        <v>2</v>
      </c>
      <c r="B34" s="125"/>
      <c r="C34" s="43" t="str">
        <f>IF(OR(C32="",C33=""),"",C32-C33)</f>
        <v/>
      </c>
      <c r="D34" s="43" t="str">
        <f t="shared" ref="D34:L34" si="0">IF(OR(D32="",D33=""),"",D32-D33)</f>
        <v/>
      </c>
      <c r="E34" s="43" t="str">
        <f t="shared" si="0"/>
        <v/>
      </c>
      <c r="F34" s="43" t="str">
        <f t="shared" si="0"/>
        <v/>
      </c>
      <c r="G34" s="43" t="str">
        <f t="shared" si="0"/>
        <v/>
      </c>
      <c r="H34" s="43" t="str">
        <f t="shared" si="0"/>
        <v/>
      </c>
      <c r="I34" s="43" t="str">
        <f t="shared" si="0"/>
        <v/>
      </c>
      <c r="J34" s="43" t="str">
        <f t="shared" si="0"/>
        <v/>
      </c>
      <c r="K34" s="43" t="str">
        <f t="shared" si="0"/>
        <v/>
      </c>
      <c r="L34" s="43" t="str">
        <f t="shared" si="0"/>
        <v/>
      </c>
      <c r="M34" s="8"/>
      <c r="N34" s="8"/>
      <c r="O34" s="2"/>
      <c r="P34" s="2"/>
      <c r="Q34" s="2"/>
      <c r="R34" s="2"/>
      <c r="S34" s="2"/>
    </row>
    <row r="35" spans="1:19" s="5" customFormat="1" ht="15.75" customHeight="1">
      <c r="A35" s="118"/>
      <c r="B35" s="118"/>
      <c r="C35" s="128" t="s">
        <v>4</v>
      </c>
      <c r="D35" s="129"/>
      <c r="E35" s="129"/>
      <c r="F35" s="129"/>
      <c r="G35" s="130"/>
      <c r="H35" s="64"/>
      <c r="I35" s="9"/>
      <c r="J35" s="9"/>
      <c r="K35" s="7"/>
      <c r="L35" s="7"/>
      <c r="M35" s="7"/>
      <c r="N35" s="7"/>
      <c r="O35" s="1"/>
      <c r="P35" s="1"/>
      <c r="Q35" s="1"/>
      <c r="R35" s="1"/>
      <c r="S35" s="1"/>
    </row>
    <row r="36" spans="1:19" s="5" customFormat="1" ht="15.75" customHeight="1">
      <c r="A36" s="118"/>
      <c r="B36" s="118"/>
      <c r="C36" s="62" t="s">
        <v>0</v>
      </c>
      <c r="D36" s="63" t="s">
        <v>38</v>
      </c>
      <c r="E36" s="63" t="s">
        <v>11</v>
      </c>
      <c r="F36" s="63" t="s">
        <v>39</v>
      </c>
      <c r="G36" s="63" t="s">
        <v>12</v>
      </c>
      <c r="H36" s="51"/>
      <c r="I36" s="10"/>
      <c r="J36" s="10"/>
      <c r="K36" s="7"/>
      <c r="L36" s="7"/>
      <c r="M36" s="7"/>
      <c r="N36" s="7"/>
      <c r="O36" s="1"/>
      <c r="P36" s="1"/>
      <c r="Q36" s="1"/>
      <c r="R36" s="1"/>
      <c r="S36" s="1"/>
    </row>
    <row r="37" spans="1:19" ht="15.75" customHeight="1">
      <c r="A37" s="125" t="s">
        <v>6</v>
      </c>
      <c r="B37" s="125"/>
      <c r="C37" s="40" t="str">
        <f>IF($J$2="","",VLOOKUP($J$2,データ学校送付時に非表示!$B$33:$T$42,15,FALSE))</f>
        <v/>
      </c>
      <c r="D37" s="40" t="str">
        <f>IF($J$2="","",VLOOKUP($J$2,データ学校送付時に非表示!$B$33:$T$42,16,FALSE))</f>
        <v/>
      </c>
      <c r="E37" s="40" t="str">
        <f>IF($J$2="","",VLOOKUP($J$2,データ学校送付時に非表示!$B$33:$T$42,17,FALSE))</f>
        <v/>
      </c>
      <c r="F37" s="40" t="str">
        <f>IF($J$2="","",VLOOKUP($J$2,データ学校送付時に非表示!$B$33:$T$42,18,FALSE))</f>
        <v/>
      </c>
      <c r="G37" s="40" t="str">
        <f>IF($J$2="","",VLOOKUP($J$2,データ学校送付時に非表示!$B$33:$T$42,19,FALSE))</f>
        <v/>
      </c>
      <c r="H37" s="54"/>
      <c r="I37" s="11"/>
      <c r="J37" s="11"/>
      <c r="K37" s="8"/>
      <c r="L37" s="8"/>
      <c r="M37" s="8"/>
      <c r="N37" s="8"/>
      <c r="O37" s="2"/>
      <c r="P37" s="2"/>
      <c r="Q37" s="2"/>
      <c r="R37" s="2"/>
      <c r="S37" s="2"/>
    </row>
    <row r="38" spans="1:19" ht="15.75" customHeight="1">
      <c r="A38" s="125" t="s">
        <v>1</v>
      </c>
      <c r="B38" s="125"/>
      <c r="C38" s="40">
        <v>65.900000000000006</v>
      </c>
      <c r="D38" s="42">
        <v>49.9</v>
      </c>
      <c r="E38" s="40">
        <v>56.1</v>
      </c>
      <c r="F38" s="40">
        <v>45.2</v>
      </c>
      <c r="G38" s="65">
        <v>50.3</v>
      </c>
      <c r="H38" s="66"/>
      <c r="I38" s="12"/>
      <c r="J38" s="12"/>
      <c r="K38" s="8"/>
      <c r="L38" s="8"/>
      <c r="M38" s="8"/>
      <c r="N38" s="8"/>
      <c r="O38" s="2"/>
      <c r="P38" s="2"/>
      <c r="Q38" s="2"/>
      <c r="R38" s="2"/>
      <c r="S38" s="2"/>
    </row>
    <row r="39" spans="1:19" ht="15.75" customHeight="1">
      <c r="A39" s="125" t="s">
        <v>2</v>
      </c>
      <c r="B39" s="125"/>
      <c r="C39" s="43" t="str">
        <f t="shared" ref="C39:F39" si="1">IF(OR(C37="",C38=""),"",C37-C38)</f>
        <v/>
      </c>
      <c r="D39" s="43" t="str">
        <f t="shared" si="1"/>
        <v/>
      </c>
      <c r="E39" s="43" t="str">
        <f t="shared" si="1"/>
        <v/>
      </c>
      <c r="F39" s="43" t="str">
        <f t="shared" si="1"/>
        <v/>
      </c>
      <c r="G39" s="67" t="str">
        <f>IF(OR(G37="",G38=""),"",G37-G38)</f>
        <v/>
      </c>
      <c r="H39" s="68"/>
      <c r="I39" s="13"/>
      <c r="J39" s="13"/>
      <c r="K39" s="8"/>
      <c r="L39" s="8"/>
      <c r="M39" s="8"/>
      <c r="N39" s="8"/>
      <c r="O39" s="2"/>
      <c r="P39" s="2"/>
      <c r="Q39" s="2"/>
      <c r="R39" s="2"/>
      <c r="S39" s="2"/>
    </row>
    <row r="40" spans="1:19" ht="17.25" customHeight="1">
      <c r="A40" s="47" t="s">
        <v>45</v>
      </c>
      <c r="B40" s="48"/>
      <c r="C40" s="47"/>
      <c r="D40" s="47"/>
      <c r="E40" s="7"/>
      <c r="F40" s="48"/>
      <c r="H40" s="48"/>
      <c r="I40" s="47"/>
      <c r="J40" s="48"/>
      <c r="K40" s="47"/>
      <c r="L40" s="47"/>
      <c r="M40" s="7"/>
      <c r="N40" s="48"/>
      <c r="P40" s="2"/>
      <c r="Q40" s="2"/>
      <c r="R40" s="2"/>
      <c r="S40" s="2"/>
    </row>
    <row r="41" spans="1:19">
      <c r="A41" s="52"/>
      <c r="B41" s="53"/>
      <c r="C41" s="53"/>
      <c r="D41" s="35"/>
      <c r="E41" s="34" t="s">
        <v>41</v>
      </c>
      <c r="F41" s="63" t="s">
        <v>11</v>
      </c>
      <c r="G41" s="63" t="s">
        <v>12</v>
      </c>
      <c r="H41" s="56"/>
      <c r="I41" s="56"/>
      <c r="J41" s="56"/>
      <c r="K41" s="56"/>
      <c r="L41" s="10"/>
      <c r="M41" s="10"/>
      <c r="N41" s="10"/>
      <c r="O41" s="10"/>
    </row>
    <row r="42" spans="1:19">
      <c r="A42" s="106" t="s">
        <v>6</v>
      </c>
      <c r="B42" s="107"/>
      <c r="C42" s="107"/>
      <c r="D42" s="108"/>
      <c r="E42" s="69" t="str">
        <f>IF($J$2="","",VLOOKUP($J$2,データ学校送付時に非表示!$B$33:$T$42,2,FALSE))</f>
        <v/>
      </c>
      <c r="F42" s="69" t="str">
        <f>IF($J$2="","",VLOOKUP($J$2,データ学校送付時に非表示!$B$33:$T$42,3,FALSE))</f>
        <v/>
      </c>
      <c r="G42" s="69" t="str">
        <f>IF($J$2="","",VLOOKUP($J$2,データ学校送付時に非表示!$B$33:$T$42,4,FALSE))</f>
        <v/>
      </c>
      <c r="H42" s="49"/>
      <c r="I42" s="113"/>
      <c r="J42" s="113"/>
      <c r="K42" s="113"/>
      <c r="L42" s="113"/>
      <c r="M42" s="57"/>
      <c r="N42" s="57"/>
      <c r="O42" s="57"/>
    </row>
    <row r="43" spans="1:19">
      <c r="A43" s="106" t="s">
        <v>42</v>
      </c>
      <c r="B43" s="107"/>
      <c r="C43" s="107"/>
      <c r="D43" s="108"/>
      <c r="E43" s="93">
        <v>69.8</v>
      </c>
      <c r="F43" s="93">
        <v>51</v>
      </c>
      <c r="G43" s="93">
        <v>45.6</v>
      </c>
      <c r="H43" s="49"/>
      <c r="I43" s="113"/>
      <c r="J43" s="113"/>
      <c r="K43" s="113"/>
      <c r="L43" s="113"/>
      <c r="M43" s="11"/>
      <c r="N43" s="11"/>
      <c r="O43" s="11"/>
    </row>
    <row r="44" spans="1:19">
      <c r="A44" s="109" t="s">
        <v>43</v>
      </c>
      <c r="B44" s="110"/>
      <c r="C44" s="110"/>
      <c r="D44" s="111"/>
      <c r="E44" s="43" t="str">
        <f t="shared" ref="E44:F44" si="2">IF(OR(E42="",E43=""),"",E42-E43)</f>
        <v/>
      </c>
      <c r="F44" s="43" t="str">
        <f t="shared" si="2"/>
        <v/>
      </c>
      <c r="G44" s="43" t="str">
        <f t="shared" ref="G44" si="3">IF(OR(G42="",G43=""),"",G42-G43)</f>
        <v/>
      </c>
      <c r="H44" s="49"/>
      <c r="I44" s="104"/>
      <c r="J44" s="104"/>
      <c r="K44" s="104"/>
      <c r="L44" s="104"/>
      <c r="M44" s="58"/>
      <c r="N44" s="58"/>
      <c r="O44" s="58"/>
    </row>
    <row r="45" spans="1:19">
      <c r="A45" s="112" t="s">
        <v>44</v>
      </c>
      <c r="B45" s="112"/>
      <c r="C45" s="112"/>
      <c r="D45" s="112"/>
      <c r="E45" s="112"/>
      <c r="F45" s="112"/>
      <c r="G45" s="2"/>
      <c r="H45" s="48"/>
      <c r="I45" s="105"/>
      <c r="J45" s="105"/>
      <c r="K45" s="105"/>
      <c r="L45" s="105"/>
      <c r="M45" s="105"/>
      <c r="N45" s="105"/>
      <c r="O45" s="2"/>
    </row>
  </sheetData>
  <mergeCells count="31">
    <mergeCell ref="A28:L28"/>
    <mergeCell ref="A30:B31"/>
    <mergeCell ref="K7:O7"/>
    <mergeCell ref="K8:O26"/>
    <mergeCell ref="A35:B36"/>
    <mergeCell ref="C30:G30"/>
    <mergeCell ref="H30:L30"/>
    <mergeCell ref="C35:G35"/>
    <mergeCell ref="J2:O2"/>
    <mergeCell ref="A1:O1"/>
    <mergeCell ref="F7:J7"/>
    <mergeCell ref="F8:J26"/>
    <mergeCell ref="A8:E26"/>
    <mergeCell ref="A7:E7"/>
    <mergeCell ref="A4:O6"/>
    <mergeCell ref="A3:O3"/>
    <mergeCell ref="H2:I2"/>
    <mergeCell ref="I42:L42"/>
    <mergeCell ref="A42:D42"/>
    <mergeCell ref="A39:B39"/>
    <mergeCell ref="A34:B34"/>
    <mergeCell ref="A32:B32"/>
    <mergeCell ref="A33:B33"/>
    <mergeCell ref="A37:B37"/>
    <mergeCell ref="A38:B38"/>
    <mergeCell ref="I43:L43"/>
    <mergeCell ref="I44:L44"/>
    <mergeCell ref="I45:N45"/>
    <mergeCell ref="A43:D43"/>
    <mergeCell ref="A44:D44"/>
    <mergeCell ref="A45:F45"/>
  </mergeCells>
  <phoneticPr fontId="1"/>
  <pageMargins left="0.51181102362204722" right="0.51181102362204722" top="0.74803149606299213" bottom="0.74803149606299213" header="0.31496062992125984" footer="0.31496062992125984"/>
  <pageSetup paperSize="9" orientation="portrait" r:id="rId1"/>
  <headerFooter differentFirst="1">
    <firstHeader>&amp;L&amp;"ＭＳ ゴシック,標準"&amp;12
（様式１）</first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2"/>
  <sheetViews>
    <sheetView workbookViewId="0">
      <selection activeCell="B2" sqref="B2"/>
    </sheetView>
  </sheetViews>
  <sheetFormatPr defaultRowHeight="13.5"/>
  <cols>
    <col min="1" max="1" width="21.625" customWidth="1"/>
    <col min="2" max="2" width="58" customWidth="1"/>
    <col min="3" max="3" width="33" customWidth="1"/>
    <col min="4" max="4" width="42.25" customWidth="1"/>
    <col min="5" max="5" width="5" customWidth="1"/>
  </cols>
  <sheetData>
    <row r="1" spans="1:10" ht="17.25">
      <c r="A1" s="16" t="s">
        <v>58</v>
      </c>
      <c r="B1" s="14"/>
      <c r="C1" s="14"/>
      <c r="D1" s="14"/>
      <c r="E1" s="14"/>
      <c r="F1" s="16"/>
      <c r="G1" s="16"/>
      <c r="H1" s="16"/>
      <c r="I1" s="16"/>
      <c r="J1" s="16"/>
    </row>
    <row r="2" spans="1:10" ht="14.25">
      <c r="A2" s="17"/>
      <c r="B2" s="18" t="str">
        <f>"学校名　　"&amp;'様式１（中学校）'!J2</f>
        <v>学校名　　</v>
      </c>
      <c r="C2" s="3"/>
      <c r="D2" s="3"/>
      <c r="E2" s="19"/>
    </row>
    <row r="3" spans="1:10" ht="14.25">
      <c r="A3" s="126" t="s">
        <v>21</v>
      </c>
      <c r="B3" s="36" t="s">
        <v>22</v>
      </c>
      <c r="C3" s="126" t="s">
        <v>23</v>
      </c>
      <c r="D3" s="126" t="s">
        <v>24</v>
      </c>
      <c r="E3" s="126" t="s">
        <v>25</v>
      </c>
    </row>
    <row r="4" spans="1:10" ht="14.25">
      <c r="A4" s="127"/>
      <c r="B4" s="37" t="s">
        <v>26</v>
      </c>
      <c r="C4" s="127"/>
      <c r="D4" s="127"/>
      <c r="E4" s="127"/>
    </row>
    <row r="5" spans="1:10" ht="120" customHeight="1">
      <c r="A5" s="22"/>
      <c r="B5" s="23" t="s">
        <v>27</v>
      </c>
      <c r="C5" s="23" t="s">
        <v>28</v>
      </c>
      <c r="D5" s="24"/>
      <c r="E5" s="37"/>
    </row>
    <row r="6" spans="1:10" ht="120" customHeight="1">
      <c r="A6" s="25"/>
      <c r="B6" s="26" t="s">
        <v>27</v>
      </c>
      <c r="C6" s="26" t="s">
        <v>28</v>
      </c>
      <c r="D6" s="27"/>
      <c r="E6" s="37"/>
    </row>
    <row r="7" spans="1:10" ht="120" customHeight="1">
      <c r="A7" s="25"/>
      <c r="B7" s="26" t="s">
        <v>27</v>
      </c>
      <c r="C7" s="26" t="s">
        <v>28</v>
      </c>
      <c r="D7" s="27"/>
      <c r="E7" s="37"/>
    </row>
    <row r="8" spans="1:10" ht="120" customHeight="1">
      <c r="A8" s="25"/>
      <c r="B8" s="26" t="s">
        <v>27</v>
      </c>
      <c r="C8" s="26" t="s">
        <v>28</v>
      </c>
      <c r="D8" s="27"/>
      <c r="E8" s="37"/>
    </row>
    <row r="9" spans="1:10" ht="14.25">
      <c r="A9" s="28"/>
      <c r="B9" s="28"/>
      <c r="C9" s="28"/>
      <c r="D9" s="28"/>
      <c r="E9" s="28"/>
    </row>
    <row r="10" spans="1:10" ht="14.25">
      <c r="A10" s="33" t="s">
        <v>29</v>
      </c>
      <c r="B10" s="30"/>
      <c r="C10" s="30"/>
      <c r="D10" s="30"/>
    </row>
    <row r="11" spans="1:10">
      <c r="A11" s="30"/>
      <c r="B11" s="30"/>
      <c r="C11" s="30"/>
      <c r="D11" s="30"/>
    </row>
    <row r="12" spans="1:10">
      <c r="A12" s="30"/>
      <c r="B12" s="30"/>
      <c r="C12" s="30"/>
      <c r="D12" s="30"/>
    </row>
  </sheetData>
  <mergeCells count="4">
    <mergeCell ref="A3:A4"/>
    <mergeCell ref="C3:C4"/>
    <mergeCell ref="D3:D4"/>
    <mergeCell ref="E3:E4"/>
  </mergeCells>
  <phoneticPr fontId="1"/>
  <dataValidations count="1">
    <dataValidation type="list" allowBlank="1" showInputMessage="1" showErrorMessage="1" sqref="E5:E8">
      <formula1>"Ａ,Ｂ,Ｃ,Ｄ"</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showWhiteSpace="0" view="pageLayout" topLeftCell="A22" zoomScaleNormal="100" workbookViewId="0">
      <selection activeCell="G33" sqref="G33"/>
    </sheetView>
  </sheetViews>
  <sheetFormatPr defaultRowHeight="14.25"/>
  <cols>
    <col min="1" max="15" width="6.25" style="3" customWidth="1"/>
    <col min="16" max="20" width="10.625" style="3" customWidth="1"/>
    <col min="21" max="16384" width="9" style="3"/>
  </cols>
  <sheetData>
    <row r="1" spans="1:15" ht="19.5" customHeight="1">
      <c r="A1" s="117" t="s">
        <v>59</v>
      </c>
      <c r="B1" s="117"/>
      <c r="C1" s="117"/>
      <c r="D1" s="117"/>
      <c r="E1" s="117"/>
      <c r="F1" s="117"/>
      <c r="G1" s="117"/>
      <c r="H1" s="117"/>
      <c r="I1" s="117"/>
      <c r="J1" s="117"/>
      <c r="K1" s="117"/>
      <c r="L1" s="117"/>
      <c r="M1" s="117"/>
      <c r="N1" s="117"/>
      <c r="O1" s="117"/>
    </row>
    <row r="2" spans="1:15" ht="19.5" customHeight="1">
      <c r="A2" s="15"/>
      <c r="B2" s="15"/>
      <c r="C2" s="15"/>
      <c r="D2" s="15"/>
      <c r="E2" s="15"/>
      <c r="F2" s="15"/>
      <c r="G2" s="86"/>
      <c r="H2" s="120" t="s">
        <v>57</v>
      </c>
      <c r="I2" s="120"/>
      <c r="J2" s="120" t="s">
        <v>14</v>
      </c>
      <c r="K2" s="120"/>
      <c r="L2" s="120"/>
      <c r="M2" s="120"/>
      <c r="N2" s="120"/>
      <c r="O2" s="120"/>
    </row>
    <row r="3" spans="1:15" ht="19.5" customHeight="1">
      <c r="A3" s="121" t="s">
        <v>13</v>
      </c>
      <c r="B3" s="122"/>
      <c r="C3" s="122"/>
      <c r="D3" s="122"/>
      <c r="E3" s="122"/>
      <c r="F3" s="122"/>
      <c r="G3" s="122"/>
      <c r="H3" s="122"/>
      <c r="I3" s="122"/>
      <c r="J3" s="122"/>
      <c r="K3" s="122"/>
      <c r="L3" s="122"/>
      <c r="M3" s="122"/>
      <c r="N3" s="122"/>
      <c r="O3" s="123"/>
    </row>
    <row r="4" spans="1:15" ht="19.5" customHeight="1">
      <c r="A4" s="116" t="s">
        <v>19</v>
      </c>
      <c r="B4" s="116"/>
      <c r="C4" s="116"/>
      <c r="D4" s="116"/>
      <c r="E4" s="116"/>
      <c r="F4" s="116"/>
      <c r="G4" s="116"/>
      <c r="H4" s="116"/>
      <c r="I4" s="116"/>
      <c r="J4" s="116"/>
      <c r="K4" s="116"/>
      <c r="L4" s="116"/>
      <c r="M4" s="116"/>
      <c r="N4" s="116"/>
      <c r="O4" s="116"/>
    </row>
    <row r="5" spans="1:15" ht="19.5" customHeight="1">
      <c r="A5" s="116"/>
      <c r="B5" s="116"/>
      <c r="C5" s="116"/>
      <c r="D5" s="116"/>
      <c r="E5" s="116"/>
      <c r="F5" s="116"/>
      <c r="G5" s="116"/>
      <c r="H5" s="116"/>
      <c r="I5" s="116"/>
      <c r="J5" s="116"/>
      <c r="K5" s="116"/>
      <c r="L5" s="116"/>
      <c r="M5" s="116"/>
      <c r="N5" s="116"/>
      <c r="O5" s="116"/>
    </row>
    <row r="6" spans="1:15" ht="19.5" customHeight="1">
      <c r="A6" s="116"/>
      <c r="B6" s="116"/>
      <c r="C6" s="116"/>
      <c r="D6" s="116"/>
      <c r="E6" s="116"/>
      <c r="F6" s="116"/>
      <c r="G6" s="116"/>
      <c r="H6" s="116"/>
      <c r="I6" s="116"/>
      <c r="J6" s="116"/>
      <c r="K6" s="116"/>
      <c r="L6" s="116"/>
      <c r="M6" s="116"/>
      <c r="N6" s="116"/>
      <c r="O6" s="116"/>
    </row>
    <row r="7" spans="1:15" ht="19.5" customHeight="1">
      <c r="A7" s="124" t="s">
        <v>7</v>
      </c>
      <c r="B7" s="124"/>
      <c r="C7" s="124"/>
      <c r="D7" s="124"/>
      <c r="E7" s="124"/>
      <c r="F7" s="124" t="s">
        <v>36</v>
      </c>
      <c r="G7" s="124"/>
      <c r="H7" s="124"/>
      <c r="I7" s="124"/>
      <c r="J7" s="124"/>
      <c r="K7" s="124" t="s">
        <v>8</v>
      </c>
      <c r="L7" s="124"/>
      <c r="M7" s="124"/>
      <c r="N7" s="124"/>
      <c r="O7" s="124"/>
    </row>
    <row r="8" spans="1:15" ht="19.5" customHeight="1">
      <c r="A8" s="116" t="s">
        <v>18</v>
      </c>
      <c r="B8" s="116"/>
      <c r="C8" s="116"/>
      <c r="D8" s="116"/>
      <c r="E8" s="116"/>
      <c r="F8" s="116"/>
      <c r="G8" s="116"/>
      <c r="H8" s="116"/>
      <c r="I8" s="116"/>
      <c r="J8" s="116"/>
      <c r="K8" s="116"/>
      <c r="L8" s="116"/>
      <c r="M8" s="116"/>
      <c r="N8" s="116"/>
      <c r="O8" s="116"/>
    </row>
    <row r="9" spans="1:15" ht="19.5" customHeight="1">
      <c r="A9" s="116"/>
      <c r="B9" s="116"/>
      <c r="C9" s="116"/>
      <c r="D9" s="116"/>
      <c r="E9" s="116"/>
      <c r="F9" s="116"/>
      <c r="G9" s="116"/>
      <c r="H9" s="116"/>
      <c r="I9" s="116"/>
      <c r="J9" s="116"/>
      <c r="K9" s="116"/>
      <c r="L9" s="116"/>
      <c r="M9" s="116"/>
      <c r="N9" s="116"/>
      <c r="O9" s="116"/>
    </row>
    <row r="10" spans="1:15" ht="19.5" customHeight="1">
      <c r="A10" s="116"/>
      <c r="B10" s="116"/>
      <c r="C10" s="116"/>
      <c r="D10" s="116"/>
      <c r="E10" s="116"/>
      <c r="F10" s="116"/>
      <c r="G10" s="116"/>
      <c r="H10" s="116"/>
      <c r="I10" s="116"/>
      <c r="J10" s="116"/>
      <c r="K10" s="116"/>
      <c r="L10" s="116"/>
      <c r="M10" s="116"/>
      <c r="N10" s="116"/>
      <c r="O10" s="116"/>
    </row>
    <row r="11" spans="1:15" ht="19.5" customHeight="1">
      <c r="A11" s="116"/>
      <c r="B11" s="116"/>
      <c r="C11" s="116"/>
      <c r="D11" s="116"/>
      <c r="E11" s="116"/>
      <c r="F11" s="116"/>
      <c r="G11" s="116"/>
      <c r="H11" s="116"/>
      <c r="I11" s="116"/>
      <c r="J11" s="116"/>
      <c r="K11" s="116"/>
      <c r="L11" s="116"/>
      <c r="M11" s="116"/>
      <c r="N11" s="116"/>
      <c r="O11" s="116"/>
    </row>
    <row r="12" spans="1:15" ht="19.5" customHeight="1">
      <c r="A12" s="116"/>
      <c r="B12" s="116"/>
      <c r="C12" s="116"/>
      <c r="D12" s="116"/>
      <c r="E12" s="116"/>
      <c r="F12" s="116"/>
      <c r="G12" s="116"/>
      <c r="H12" s="116"/>
      <c r="I12" s="116"/>
      <c r="J12" s="116"/>
      <c r="K12" s="116"/>
      <c r="L12" s="116"/>
      <c r="M12" s="116"/>
      <c r="N12" s="116"/>
      <c r="O12" s="116"/>
    </row>
    <row r="13" spans="1:15" ht="19.5" customHeight="1">
      <c r="A13" s="116"/>
      <c r="B13" s="116"/>
      <c r="C13" s="116"/>
      <c r="D13" s="116"/>
      <c r="E13" s="116"/>
      <c r="F13" s="116"/>
      <c r="G13" s="116"/>
      <c r="H13" s="116"/>
      <c r="I13" s="116"/>
      <c r="J13" s="116"/>
      <c r="K13" s="116"/>
      <c r="L13" s="116"/>
      <c r="M13" s="116"/>
      <c r="N13" s="116"/>
      <c r="O13" s="116"/>
    </row>
    <row r="14" spans="1:15" ht="19.5" customHeight="1">
      <c r="A14" s="116"/>
      <c r="B14" s="116"/>
      <c r="C14" s="116"/>
      <c r="D14" s="116"/>
      <c r="E14" s="116"/>
      <c r="F14" s="116"/>
      <c r="G14" s="116"/>
      <c r="H14" s="116"/>
      <c r="I14" s="116"/>
      <c r="J14" s="116"/>
      <c r="K14" s="116"/>
      <c r="L14" s="116"/>
      <c r="M14" s="116"/>
      <c r="N14" s="116"/>
      <c r="O14" s="116"/>
    </row>
    <row r="15" spans="1:15" ht="19.5" customHeight="1">
      <c r="A15" s="116"/>
      <c r="B15" s="116"/>
      <c r="C15" s="116"/>
      <c r="D15" s="116"/>
      <c r="E15" s="116"/>
      <c r="F15" s="116"/>
      <c r="G15" s="116"/>
      <c r="H15" s="116"/>
      <c r="I15" s="116"/>
      <c r="J15" s="116"/>
      <c r="K15" s="116"/>
      <c r="L15" s="116"/>
      <c r="M15" s="116"/>
      <c r="N15" s="116"/>
      <c r="O15" s="116"/>
    </row>
    <row r="16" spans="1:15" ht="19.5" customHeight="1">
      <c r="A16" s="116"/>
      <c r="B16" s="116"/>
      <c r="C16" s="116"/>
      <c r="D16" s="116"/>
      <c r="E16" s="116"/>
      <c r="F16" s="116"/>
      <c r="G16" s="116"/>
      <c r="H16" s="116"/>
      <c r="I16" s="116"/>
      <c r="J16" s="116"/>
      <c r="K16" s="116"/>
      <c r="L16" s="116"/>
      <c r="M16" s="116"/>
      <c r="N16" s="116"/>
      <c r="O16" s="116"/>
    </row>
    <row r="17" spans="1:19" ht="19.5" customHeight="1">
      <c r="A17" s="116"/>
      <c r="B17" s="116"/>
      <c r="C17" s="116"/>
      <c r="D17" s="116"/>
      <c r="E17" s="116"/>
      <c r="F17" s="116"/>
      <c r="G17" s="116"/>
      <c r="H17" s="116"/>
      <c r="I17" s="116"/>
      <c r="J17" s="116"/>
      <c r="K17" s="116"/>
      <c r="L17" s="116"/>
      <c r="M17" s="116"/>
      <c r="N17" s="116"/>
      <c r="O17" s="116"/>
    </row>
    <row r="18" spans="1:19" ht="19.5" customHeight="1">
      <c r="A18" s="116"/>
      <c r="B18" s="116"/>
      <c r="C18" s="116"/>
      <c r="D18" s="116"/>
      <c r="E18" s="116"/>
      <c r="F18" s="116"/>
      <c r="G18" s="116"/>
      <c r="H18" s="116"/>
      <c r="I18" s="116"/>
      <c r="J18" s="116"/>
      <c r="K18" s="116"/>
      <c r="L18" s="116"/>
      <c r="M18" s="116"/>
      <c r="N18" s="116"/>
      <c r="O18" s="116"/>
    </row>
    <row r="19" spans="1:19" ht="19.5" customHeight="1">
      <c r="A19" s="116"/>
      <c r="B19" s="116"/>
      <c r="C19" s="116"/>
      <c r="D19" s="116"/>
      <c r="E19" s="116"/>
      <c r="F19" s="116"/>
      <c r="G19" s="116"/>
      <c r="H19" s="116"/>
      <c r="I19" s="116"/>
      <c r="J19" s="116"/>
      <c r="K19" s="116"/>
      <c r="L19" s="116"/>
      <c r="M19" s="116"/>
      <c r="N19" s="116"/>
      <c r="O19" s="116"/>
    </row>
    <row r="20" spans="1:19" ht="19.5" customHeight="1">
      <c r="A20" s="116"/>
      <c r="B20" s="116"/>
      <c r="C20" s="116"/>
      <c r="D20" s="116"/>
      <c r="E20" s="116"/>
      <c r="F20" s="116"/>
      <c r="G20" s="116"/>
      <c r="H20" s="116"/>
      <c r="I20" s="116"/>
      <c r="J20" s="116"/>
      <c r="K20" s="116"/>
      <c r="L20" s="116"/>
      <c r="M20" s="116"/>
      <c r="N20" s="116"/>
      <c r="O20" s="116"/>
    </row>
    <row r="21" spans="1:19" ht="19.5" customHeight="1">
      <c r="A21" s="116"/>
      <c r="B21" s="116"/>
      <c r="C21" s="116"/>
      <c r="D21" s="116"/>
      <c r="E21" s="116"/>
      <c r="F21" s="116"/>
      <c r="G21" s="116"/>
      <c r="H21" s="116"/>
      <c r="I21" s="116"/>
      <c r="J21" s="116"/>
      <c r="K21" s="116"/>
      <c r="L21" s="116"/>
      <c r="M21" s="116"/>
      <c r="N21" s="116"/>
      <c r="O21" s="116"/>
    </row>
    <row r="22" spans="1:19" ht="19.5" customHeight="1">
      <c r="A22" s="116"/>
      <c r="B22" s="116"/>
      <c r="C22" s="116"/>
      <c r="D22" s="116"/>
      <c r="E22" s="116"/>
      <c r="F22" s="116"/>
      <c r="G22" s="116"/>
      <c r="H22" s="116"/>
      <c r="I22" s="116"/>
      <c r="J22" s="116"/>
      <c r="K22" s="116"/>
      <c r="L22" s="116"/>
      <c r="M22" s="116"/>
      <c r="N22" s="116"/>
      <c r="O22" s="116"/>
    </row>
    <row r="23" spans="1:19" ht="19.5" customHeight="1">
      <c r="A23" s="116"/>
      <c r="B23" s="116"/>
      <c r="C23" s="116"/>
      <c r="D23" s="116"/>
      <c r="E23" s="116"/>
      <c r="F23" s="116"/>
      <c r="G23" s="116"/>
      <c r="H23" s="116"/>
      <c r="I23" s="116"/>
      <c r="J23" s="116"/>
      <c r="K23" s="116"/>
      <c r="L23" s="116"/>
      <c r="M23" s="116"/>
      <c r="N23" s="116"/>
      <c r="O23" s="116"/>
    </row>
    <row r="24" spans="1:19" ht="19.5" customHeight="1">
      <c r="A24" s="116"/>
      <c r="B24" s="116"/>
      <c r="C24" s="116"/>
      <c r="D24" s="116"/>
      <c r="E24" s="116"/>
      <c r="F24" s="116"/>
      <c r="G24" s="116"/>
      <c r="H24" s="116"/>
      <c r="I24" s="116"/>
      <c r="J24" s="116"/>
      <c r="K24" s="116"/>
      <c r="L24" s="116"/>
      <c r="M24" s="116"/>
      <c r="N24" s="116"/>
      <c r="O24" s="116"/>
    </row>
    <row r="25" spans="1:19" ht="19.5" customHeight="1">
      <c r="A25" s="116"/>
      <c r="B25" s="116"/>
      <c r="C25" s="116"/>
      <c r="D25" s="116"/>
      <c r="E25" s="116"/>
      <c r="F25" s="116"/>
      <c r="G25" s="116"/>
      <c r="H25" s="116"/>
      <c r="I25" s="116"/>
      <c r="J25" s="116"/>
      <c r="K25" s="116"/>
      <c r="L25" s="116"/>
      <c r="M25" s="116"/>
      <c r="N25" s="116"/>
      <c r="O25" s="116"/>
    </row>
    <row r="26" spans="1:19" ht="19.5" customHeight="1">
      <c r="A26" s="116"/>
      <c r="B26" s="116"/>
      <c r="C26" s="116"/>
      <c r="D26" s="116"/>
      <c r="E26" s="116"/>
      <c r="F26" s="116"/>
      <c r="G26" s="116"/>
      <c r="H26" s="116"/>
      <c r="I26" s="116"/>
      <c r="J26" s="116"/>
      <c r="K26" s="116"/>
      <c r="L26" s="116"/>
      <c r="M26" s="116"/>
      <c r="N26" s="116"/>
      <c r="O26" s="116"/>
    </row>
    <row r="27" spans="1:19" ht="11.25" customHeight="1"/>
    <row r="28" spans="1:19" ht="15.75" customHeight="1">
      <c r="A28" s="117" t="s">
        <v>60</v>
      </c>
      <c r="B28" s="117"/>
      <c r="C28" s="117"/>
      <c r="D28" s="117"/>
      <c r="E28" s="117"/>
      <c r="F28" s="117"/>
      <c r="G28" s="117"/>
      <c r="H28" s="117"/>
      <c r="I28" s="117"/>
      <c r="J28" s="117"/>
      <c r="K28" s="117"/>
      <c r="L28" s="117"/>
    </row>
    <row r="29" spans="1:19" ht="15.75" customHeight="1">
      <c r="A29" s="4" t="s">
        <v>5</v>
      </c>
      <c r="C29" s="4"/>
      <c r="E29" s="4"/>
      <c r="F29" s="4"/>
      <c r="G29" s="4"/>
      <c r="H29" s="4"/>
      <c r="I29" s="4"/>
      <c r="J29" s="4"/>
    </row>
    <row r="30" spans="1:19" s="5" customFormat="1" ht="15.75" customHeight="1">
      <c r="A30" s="118"/>
      <c r="B30" s="118"/>
      <c r="C30" s="114" t="s">
        <v>9</v>
      </c>
      <c r="D30" s="119"/>
      <c r="E30" s="114" t="s">
        <v>10</v>
      </c>
      <c r="F30" s="119"/>
      <c r="G30" s="114" t="s">
        <v>4</v>
      </c>
      <c r="H30" s="119"/>
      <c r="I30" s="114" t="s">
        <v>15</v>
      </c>
      <c r="J30" s="115"/>
      <c r="K30" s="115"/>
      <c r="L30" s="119"/>
      <c r="M30" s="7"/>
      <c r="N30" s="7"/>
      <c r="O30" s="1"/>
      <c r="P30" s="1"/>
      <c r="Q30" s="1"/>
      <c r="R30" s="1"/>
      <c r="S30" s="1"/>
    </row>
    <row r="31" spans="1:19" s="5" customFormat="1" ht="15.75" customHeight="1">
      <c r="A31" s="118"/>
      <c r="B31" s="118"/>
      <c r="C31" s="38" t="s">
        <v>0</v>
      </c>
      <c r="D31" s="39" t="s">
        <v>3</v>
      </c>
      <c r="E31" s="39" t="s">
        <v>0</v>
      </c>
      <c r="F31" s="39" t="s">
        <v>3</v>
      </c>
      <c r="G31" s="39" t="s">
        <v>0</v>
      </c>
      <c r="H31" s="39" t="s">
        <v>3</v>
      </c>
      <c r="I31" s="39" t="s">
        <v>0</v>
      </c>
      <c r="J31" s="39" t="s">
        <v>38</v>
      </c>
      <c r="K31" s="39" t="s">
        <v>3</v>
      </c>
      <c r="L31" s="39" t="s">
        <v>39</v>
      </c>
      <c r="M31" s="7"/>
      <c r="N31" s="7"/>
      <c r="O31" s="1"/>
      <c r="P31" s="1"/>
      <c r="Q31" s="1"/>
      <c r="R31" s="1"/>
      <c r="S31" s="1"/>
    </row>
    <row r="32" spans="1:19" ht="15.75" customHeight="1">
      <c r="A32" s="125" t="s">
        <v>6</v>
      </c>
      <c r="B32" s="125"/>
      <c r="C32" s="40"/>
      <c r="D32" s="40"/>
      <c r="E32" s="40">
        <v>85.1</v>
      </c>
      <c r="F32" s="40">
        <v>85.3</v>
      </c>
      <c r="G32" s="40">
        <v>73.900000000000006</v>
      </c>
      <c r="H32" s="40">
        <v>77.8</v>
      </c>
      <c r="I32" s="40">
        <v>70.900000000000006</v>
      </c>
      <c r="J32" s="40">
        <v>65</v>
      </c>
      <c r="K32" s="40">
        <v>72.8</v>
      </c>
      <c r="L32" s="40">
        <v>59</v>
      </c>
      <c r="M32" s="8"/>
      <c r="N32" s="8"/>
      <c r="O32" s="2"/>
      <c r="P32" s="2"/>
      <c r="Q32" s="2"/>
      <c r="R32" s="2"/>
      <c r="S32" s="2"/>
    </row>
    <row r="33" spans="1:19" ht="15.75" customHeight="1">
      <c r="A33" s="125" t="s">
        <v>1</v>
      </c>
      <c r="B33" s="125"/>
      <c r="C33" s="40"/>
      <c r="D33" s="40"/>
      <c r="E33" s="40">
        <v>81.099999999999994</v>
      </c>
      <c r="F33" s="40">
        <v>85</v>
      </c>
      <c r="G33" s="40">
        <v>76.599999999999994</v>
      </c>
      <c r="H33" s="41">
        <v>79.400000000000006</v>
      </c>
      <c r="I33" s="40">
        <v>74.8</v>
      </c>
      <c r="J33" s="42">
        <v>68.7</v>
      </c>
      <c r="K33" s="40">
        <v>76.900000000000006</v>
      </c>
      <c r="L33" s="40">
        <v>62.7</v>
      </c>
      <c r="M33" s="8"/>
      <c r="N33" s="8"/>
      <c r="O33" s="2"/>
      <c r="P33" s="2"/>
      <c r="Q33" s="2"/>
      <c r="R33" s="2"/>
      <c r="S33" s="2"/>
    </row>
    <row r="34" spans="1:19" ht="15.75" customHeight="1">
      <c r="A34" s="125" t="s">
        <v>2</v>
      </c>
      <c r="B34" s="125"/>
      <c r="C34" s="43" t="str">
        <f>IF(OR(C32="",C33=""),"",C32-C33)</f>
        <v/>
      </c>
      <c r="D34" s="43" t="str">
        <f t="shared" ref="D34:L34" si="0">IF(OR(D32="",D33=""),"",D32-D33)</f>
        <v/>
      </c>
      <c r="E34" s="43">
        <f t="shared" si="0"/>
        <v>4</v>
      </c>
      <c r="F34" s="43">
        <f t="shared" si="0"/>
        <v>0.29999999999999716</v>
      </c>
      <c r="G34" s="43">
        <f t="shared" si="0"/>
        <v>-2.6999999999999886</v>
      </c>
      <c r="H34" s="43">
        <f t="shared" si="0"/>
        <v>-1.6000000000000085</v>
      </c>
      <c r="I34" s="43">
        <f t="shared" si="0"/>
        <v>-3.8999999999999915</v>
      </c>
      <c r="J34" s="43">
        <f t="shared" si="0"/>
        <v>-3.7000000000000028</v>
      </c>
      <c r="K34" s="43">
        <f t="shared" si="0"/>
        <v>-4.1000000000000085</v>
      </c>
      <c r="L34" s="43">
        <f t="shared" si="0"/>
        <v>-3.7000000000000028</v>
      </c>
      <c r="M34" s="8"/>
      <c r="N34" s="8"/>
      <c r="O34" s="2"/>
      <c r="P34" s="2"/>
      <c r="Q34" s="2"/>
      <c r="R34" s="2"/>
      <c r="S34" s="2"/>
    </row>
    <row r="35" spans="1:19" s="5" customFormat="1" ht="15.75" customHeight="1">
      <c r="A35" s="118"/>
      <c r="B35" s="118"/>
      <c r="C35" s="114" t="s">
        <v>16</v>
      </c>
      <c r="D35" s="115"/>
      <c r="E35" s="115"/>
      <c r="F35" s="119"/>
      <c r="G35" s="114" t="s">
        <v>17</v>
      </c>
      <c r="H35" s="115"/>
      <c r="I35" s="115"/>
      <c r="J35" s="115"/>
      <c r="K35" s="115"/>
      <c r="L35" s="7"/>
      <c r="M35" s="7"/>
      <c r="N35" s="7"/>
      <c r="O35" s="1"/>
      <c r="P35" s="1"/>
      <c r="Q35" s="1"/>
      <c r="R35" s="1"/>
      <c r="S35" s="1"/>
    </row>
    <row r="36" spans="1:19" s="5" customFormat="1" ht="15.75" customHeight="1">
      <c r="A36" s="118"/>
      <c r="B36" s="118"/>
      <c r="C36" s="39" t="s">
        <v>0</v>
      </c>
      <c r="D36" s="39" t="s">
        <v>38</v>
      </c>
      <c r="E36" s="39" t="s">
        <v>3</v>
      </c>
      <c r="F36" s="39" t="s">
        <v>39</v>
      </c>
      <c r="G36" s="39" t="s">
        <v>0</v>
      </c>
      <c r="H36" s="39" t="s">
        <v>38</v>
      </c>
      <c r="I36" s="39" t="s">
        <v>3</v>
      </c>
      <c r="J36" s="39" t="s">
        <v>39</v>
      </c>
      <c r="K36" s="73" t="s">
        <v>12</v>
      </c>
      <c r="L36" s="7"/>
      <c r="M36" s="7"/>
      <c r="N36" s="7"/>
      <c r="O36" s="1"/>
      <c r="P36" s="1"/>
      <c r="Q36" s="1"/>
      <c r="R36" s="1"/>
      <c r="S36" s="1"/>
    </row>
    <row r="37" spans="1:19" ht="15.75" customHeight="1">
      <c r="A37" s="125" t="s">
        <v>6</v>
      </c>
      <c r="B37" s="125"/>
      <c r="C37" s="44">
        <v>72.099999999999994</v>
      </c>
      <c r="D37" s="44">
        <v>63.9</v>
      </c>
      <c r="E37" s="44">
        <v>68.5</v>
      </c>
      <c r="F37" s="44">
        <v>64.900000000000006</v>
      </c>
      <c r="G37" s="44">
        <v>72.099999999999994</v>
      </c>
      <c r="H37" s="44">
        <v>66.7</v>
      </c>
      <c r="I37" s="44">
        <v>70.099999999999994</v>
      </c>
      <c r="J37" s="44">
        <v>63.6</v>
      </c>
      <c r="K37" s="44">
        <v>85</v>
      </c>
      <c r="L37" s="8"/>
      <c r="M37" s="8"/>
      <c r="N37" s="8"/>
      <c r="O37" s="2"/>
      <c r="P37" s="2"/>
      <c r="Q37" s="2"/>
      <c r="R37" s="2"/>
      <c r="S37" s="2"/>
    </row>
    <row r="38" spans="1:19" ht="15.75" customHeight="1">
      <c r="A38" s="125" t="s">
        <v>1</v>
      </c>
      <c r="B38" s="125"/>
      <c r="C38" s="44">
        <v>73.599999999999994</v>
      </c>
      <c r="D38" s="46">
        <v>61.3</v>
      </c>
      <c r="E38" s="44">
        <v>69.099999999999994</v>
      </c>
      <c r="F38" s="44">
        <v>65.900000000000006</v>
      </c>
      <c r="G38" s="45">
        <v>71.099999999999994</v>
      </c>
      <c r="H38" s="45">
        <v>65.2</v>
      </c>
      <c r="I38" s="45">
        <v>68.2</v>
      </c>
      <c r="J38" s="45">
        <v>58.9</v>
      </c>
      <c r="K38" s="72">
        <v>80.5</v>
      </c>
      <c r="L38" s="8"/>
      <c r="M38" s="8"/>
      <c r="N38" s="8"/>
      <c r="O38" s="2"/>
      <c r="P38" s="2"/>
      <c r="Q38" s="2"/>
      <c r="R38" s="2"/>
      <c r="S38" s="2"/>
    </row>
    <row r="39" spans="1:19" ht="15.75" customHeight="1">
      <c r="A39" s="125" t="s">
        <v>2</v>
      </c>
      <c r="B39" s="125"/>
      <c r="C39" s="74">
        <f>IF(OR(C37="",C38=""),"",C37-C38)</f>
        <v>-1.5</v>
      </c>
      <c r="D39" s="74">
        <f t="shared" ref="D39:F39" si="1">IF(OR(D37="",D38=""),"",D37-D38)</f>
        <v>2.6000000000000014</v>
      </c>
      <c r="E39" s="74">
        <f t="shared" si="1"/>
        <v>-0.59999999999999432</v>
      </c>
      <c r="F39" s="74">
        <f t="shared" si="1"/>
        <v>-1</v>
      </c>
      <c r="G39" s="75">
        <f>IF(OR(G37="",G38=""),"",G37-G38)</f>
        <v>1</v>
      </c>
      <c r="H39" s="75">
        <f t="shared" ref="H39:K39" si="2">IF(OR(H37="",H38=""),"",H37-H38)</f>
        <v>1.5</v>
      </c>
      <c r="I39" s="75">
        <f t="shared" si="2"/>
        <v>1.8999999999999915</v>
      </c>
      <c r="J39" s="75">
        <f t="shared" si="2"/>
        <v>4.7000000000000028</v>
      </c>
      <c r="K39" s="75">
        <f t="shared" si="2"/>
        <v>4.5</v>
      </c>
      <c r="L39" s="8"/>
      <c r="M39" s="8"/>
      <c r="N39" s="8"/>
      <c r="O39" s="2"/>
      <c r="P39" s="2"/>
      <c r="Q39" s="2"/>
      <c r="R39" s="2"/>
      <c r="S39" s="2"/>
    </row>
    <row r="40" spans="1:19" ht="17.25" customHeight="1">
      <c r="A40" s="47" t="s">
        <v>40</v>
      </c>
      <c r="B40" s="48"/>
      <c r="C40" s="47"/>
      <c r="D40" s="47"/>
      <c r="E40" s="7"/>
      <c r="F40" s="48"/>
      <c r="G40" s="50"/>
      <c r="H40" s="48"/>
      <c r="I40" s="47"/>
      <c r="J40" s="48"/>
      <c r="K40" s="47"/>
      <c r="L40" s="47"/>
      <c r="M40" s="7"/>
      <c r="N40" s="48"/>
      <c r="O40" s="2"/>
      <c r="P40" s="2"/>
      <c r="Q40" s="2"/>
      <c r="R40" s="2"/>
      <c r="S40" s="2"/>
    </row>
    <row r="41" spans="1:19">
      <c r="A41" s="52"/>
      <c r="B41" s="53"/>
      <c r="C41" s="53"/>
      <c r="D41" s="83"/>
      <c r="E41" s="84" t="s">
        <v>41</v>
      </c>
      <c r="F41" s="39" t="s">
        <v>3</v>
      </c>
      <c r="G41" s="51"/>
      <c r="H41" s="56"/>
      <c r="I41" s="56"/>
      <c r="J41" s="56"/>
      <c r="K41" s="56"/>
      <c r="L41" s="10"/>
      <c r="M41" s="59"/>
      <c r="N41" s="59"/>
    </row>
    <row r="42" spans="1:19">
      <c r="A42" s="106" t="s">
        <v>6</v>
      </c>
      <c r="B42" s="107"/>
      <c r="C42" s="107"/>
      <c r="D42" s="108"/>
      <c r="E42" s="55">
        <v>66</v>
      </c>
      <c r="F42" s="55">
        <v>65</v>
      </c>
      <c r="G42" s="90"/>
      <c r="H42" s="49"/>
      <c r="I42" s="113"/>
      <c r="J42" s="113"/>
      <c r="K42" s="113"/>
      <c r="L42" s="113"/>
      <c r="M42" s="60"/>
      <c r="N42" s="60"/>
    </row>
    <row r="43" spans="1:19">
      <c r="A43" s="106" t="s">
        <v>42</v>
      </c>
      <c r="B43" s="107"/>
      <c r="C43" s="107"/>
      <c r="D43" s="108"/>
      <c r="E43" s="44">
        <v>67.2</v>
      </c>
      <c r="F43" s="44">
        <v>62.5</v>
      </c>
      <c r="G43" s="91"/>
      <c r="H43" s="49"/>
      <c r="I43" s="113"/>
      <c r="J43" s="113"/>
      <c r="K43" s="113"/>
      <c r="L43" s="113"/>
      <c r="M43" s="61"/>
      <c r="N43" s="61"/>
    </row>
    <row r="44" spans="1:19">
      <c r="A44" s="109" t="s">
        <v>43</v>
      </c>
      <c r="B44" s="110"/>
      <c r="C44" s="110"/>
      <c r="D44" s="111"/>
      <c r="E44" s="74">
        <f t="shared" ref="E44:F44" si="3">IF(OR(E42="",E43=""),"",E42-E43)</f>
        <v>-1.2000000000000028</v>
      </c>
      <c r="F44" s="74">
        <f t="shared" si="3"/>
        <v>2.5</v>
      </c>
      <c r="G44" s="92"/>
      <c r="H44" s="49"/>
      <c r="I44" s="104"/>
      <c r="J44" s="104"/>
      <c r="K44" s="104"/>
      <c r="L44" s="104"/>
      <c r="M44" s="61"/>
      <c r="N44" s="61"/>
    </row>
    <row r="45" spans="1:19">
      <c r="A45" s="112" t="s">
        <v>44</v>
      </c>
      <c r="B45" s="112"/>
      <c r="C45" s="112"/>
      <c r="D45" s="112"/>
      <c r="E45" s="112"/>
      <c r="F45" s="112"/>
      <c r="G45" s="49"/>
      <c r="H45" s="48"/>
      <c r="I45" s="105"/>
      <c r="J45" s="105"/>
      <c r="K45" s="105"/>
      <c r="L45" s="105"/>
      <c r="M45" s="105"/>
      <c r="N45" s="105"/>
    </row>
  </sheetData>
  <mergeCells count="34">
    <mergeCell ref="A43:D43"/>
    <mergeCell ref="I43:L43"/>
    <mergeCell ref="A44:D44"/>
    <mergeCell ref="I44:L44"/>
    <mergeCell ref="A45:F45"/>
    <mergeCell ref="I45:N45"/>
    <mergeCell ref="A32:B32"/>
    <mergeCell ref="A33:B33"/>
    <mergeCell ref="A34:B34"/>
    <mergeCell ref="A35:B36"/>
    <mergeCell ref="C35:F35"/>
    <mergeCell ref="G35:K35"/>
    <mergeCell ref="A42:D42"/>
    <mergeCell ref="I42:L42"/>
    <mergeCell ref="A37:B37"/>
    <mergeCell ref="A38:B38"/>
    <mergeCell ref="A39:B39"/>
    <mergeCell ref="A8:E26"/>
    <mergeCell ref="F8:J26"/>
    <mergeCell ref="K8:O26"/>
    <mergeCell ref="A28:L28"/>
    <mergeCell ref="A30:B31"/>
    <mergeCell ref="C30:D30"/>
    <mergeCell ref="E30:F30"/>
    <mergeCell ref="G30:H30"/>
    <mergeCell ref="I30:L30"/>
    <mergeCell ref="A1:O1"/>
    <mergeCell ref="J2:O2"/>
    <mergeCell ref="A3:O3"/>
    <mergeCell ref="A4:O6"/>
    <mergeCell ref="A7:E7"/>
    <mergeCell ref="F7:J7"/>
    <mergeCell ref="K7:O7"/>
    <mergeCell ref="H2:I2"/>
  </mergeCells>
  <phoneticPr fontId="1"/>
  <pageMargins left="0.51181102362204722" right="0.51181102362204722" top="0.74803149606299213" bottom="0.74803149606299213" header="0.31496062992125984" footer="0.31496062992125984"/>
  <pageSetup paperSize="9" orientation="portrait" cellComments="asDisplayed" r:id="rId1"/>
  <headerFooter differentFirst="1">
    <firstHeader>&amp;L&amp;"ＭＳ ゴシック,標準"&amp;12
（様式１）</first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
  <sheetViews>
    <sheetView topLeftCell="A7" zoomScaleNormal="100" workbookViewId="0">
      <selection activeCell="C8" sqref="C8"/>
    </sheetView>
  </sheetViews>
  <sheetFormatPr defaultRowHeight="13.5"/>
  <cols>
    <col min="1" max="1" width="21.625" customWidth="1"/>
    <col min="2" max="2" width="58" customWidth="1"/>
    <col min="3" max="3" width="33" customWidth="1"/>
    <col min="4" max="4" width="42.25" customWidth="1"/>
    <col min="5" max="5" width="5" customWidth="1"/>
  </cols>
  <sheetData>
    <row r="1" spans="1:10" ht="17.25">
      <c r="A1" s="16" t="s">
        <v>61</v>
      </c>
      <c r="B1" s="14"/>
      <c r="C1" s="14"/>
      <c r="D1" s="14"/>
      <c r="E1" s="14"/>
      <c r="F1" s="16"/>
      <c r="G1" s="16"/>
      <c r="H1" s="16"/>
      <c r="I1" s="16"/>
      <c r="J1" s="16"/>
    </row>
    <row r="2" spans="1:10" ht="14.25">
      <c r="A2" s="17"/>
      <c r="B2" s="18" t="s">
        <v>20</v>
      </c>
      <c r="C2" s="3"/>
      <c r="D2" s="3"/>
      <c r="E2" s="19"/>
    </row>
    <row r="3" spans="1:10" ht="14.25">
      <c r="A3" s="126" t="s">
        <v>21</v>
      </c>
      <c r="B3" s="20" t="s">
        <v>22</v>
      </c>
      <c r="C3" s="126" t="s">
        <v>23</v>
      </c>
      <c r="D3" s="126" t="s">
        <v>24</v>
      </c>
      <c r="E3" s="126" t="s">
        <v>25</v>
      </c>
    </row>
    <row r="4" spans="1:10" ht="14.25">
      <c r="A4" s="127"/>
      <c r="B4" s="21" t="s">
        <v>37</v>
      </c>
      <c r="C4" s="127"/>
      <c r="D4" s="127"/>
      <c r="E4" s="127"/>
    </row>
    <row r="5" spans="1:10" ht="120" customHeight="1">
      <c r="A5" s="31" t="s">
        <v>35</v>
      </c>
      <c r="B5" s="23" t="s">
        <v>34</v>
      </c>
      <c r="C5" s="23" t="s">
        <v>33</v>
      </c>
      <c r="D5" s="23" t="s">
        <v>32</v>
      </c>
      <c r="E5" s="21" t="s">
        <v>31</v>
      </c>
    </row>
    <row r="6" spans="1:10" ht="120" customHeight="1">
      <c r="A6" s="25"/>
      <c r="B6" s="26" t="s">
        <v>30</v>
      </c>
      <c r="C6" s="26" t="s">
        <v>28</v>
      </c>
      <c r="D6" s="27"/>
      <c r="E6" s="27"/>
    </row>
    <row r="7" spans="1:10" ht="120" customHeight="1">
      <c r="A7" s="25"/>
      <c r="B7" s="26" t="s">
        <v>27</v>
      </c>
      <c r="C7" s="26" t="s">
        <v>28</v>
      </c>
      <c r="D7" s="27"/>
      <c r="E7" s="27"/>
    </row>
    <row r="8" spans="1:10" ht="120" customHeight="1">
      <c r="A8" s="25"/>
      <c r="B8" s="26" t="s">
        <v>27</v>
      </c>
      <c r="C8" s="26" t="s">
        <v>28</v>
      </c>
      <c r="D8" s="27"/>
      <c r="E8" s="27"/>
    </row>
    <row r="9" spans="1:10" ht="14.25">
      <c r="A9" s="28"/>
      <c r="B9" s="28"/>
      <c r="C9" s="28"/>
      <c r="D9" s="28"/>
      <c r="E9" s="28"/>
    </row>
    <row r="10" spans="1:10" ht="14.25">
      <c r="A10" s="29" t="s">
        <v>29</v>
      </c>
      <c r="B10" s="30"/>
      <c r="C10" s="30"/>
      <c r="D10" s="30"/>
    </row>
    <row r="11" spans="1:10">
      <c r="A11" s="30"/>
      <c r="B11" s="30"/>
      <c r="C11" s="30"/>
      <c r="D11" s="30"/>
    </row>
    <row r="12" spans="1:10">
      <c r="A12" s="30"/>
      <c r="B12" s="30"/>
      <c r="C12" s="30"/>
      <c r="D12" s="30"/>
    </row>
  </sheetData>
  <sheetProtection sheet="1" objects="1" scenarios="1"/>
  <mergeCells count="4">
    <mergeCell ref="A3:A4"/>
    <mergeCell ref="C3:C4"/>
    <mergeCell ref="D3:D4"/>
    <mergeCell ref="E3:E4"/>
  </mergeCells>
  <phoneticPr fontId="1"/>
  <pageMargins left="0.70866141732283472" right="0.70866141732283472" top="0.74803149606299213" bottom="0.74803149606299213" header="0.31496062992125984" footer="0.31496062992125984"/>
  <pageSetup paperSize="9" orientation="portrait" cellComments="asDisplayed" r:id="rId1"/>
  <headerFooter differentFirst="1">
    <firstHeader>&amp;L（様式２）</first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Z42"/>
  <sheetViews>
    <sheetView view="pageBreakPreview" topLeftCell="D28" zoomScaleNormal="115" zoomScaleSheetLayoutView="100" workbookViewId="0">
      <selection activeCell="Q11" sqref="Q11"/>
    </sheetView>
  </sheetViews>
  <sheetFormatPr defaultRowHeight="13.5"/>
  <cols>
    <col min="2" max="2" width="27.25" customWidth="1"/>
    <col min="3" max="24" width="6.125" customWidth="1"/>
  </cols>
  <sheetData>
    <row r="2" spans="1:26" ht="19.5" customHeight="1">
      <c r="C2" s="131" t="s">
        <v>48</v>
      </c>
      <c r="D2" s="131"/>
      <c r="E2" s="131"/>
      <c r="F2" s="131" t="s">
        <v>56</v>
      </c>
      <c r="G2" s="131"/>
      <c r="H2" s="131"/>
      <c r="I2" s="131"/>
      <c r="J2" s="131"/>
      <c r="K2" s="131"/>
      <c r="L2" s="131"/>
      <c r="M2" s="131"/>
      <c r="N2" s="131"/>
      <c r="O2" s="131"/>
      <c r="P2" s="131"/>
      <c r="Q2" s="131"/>
      <c r="R2" s="131"/>
      <c r="S2" s="131"/>
      <c r="T2" s="131"/>
      <c r="U2" s="131"/>
      <c r="V2" s="131"/>
      <c r="W2" s="131"/>
      <c r="X2" s="131"/>
    </row>
    <row r="3" spans="1:26" ht="19.5" customHeight="1">
      <c r="C3" s="131"/>
      <c r="D3" s="131"/>
      <c r="E3" s="131"/>
      <c r="F3" s="131" t="s">
        <v>46</v>
      </c>
      <c r="G3" s="131"/>
      <c r="H3" s="131" t="s">
        <v>10</v>
      </c>
      <c r="I3" s="131"/>
      <c r="J3" s="131" t="s">
        <v>4</v>
      </c>
      <c r="K3" s="131"/>
      <c r="L3" s="131" t="s">
        <v>15</v>
      </c>
      <c r="M3" s="131"/>
      <c r="N3" s="131"/>
      <c r="O3" s="131"/>
      <c r="P3" s="131" t="s">
        <v>16</v>
      </c>
      <c r="Q3" s="131"/>
      <c r="R3" s="131"/>
      <c r="S3" s="131"/>
      <c r="T3" s="131" t="s">
        <v>17</v>
      </c>
      <c r="U3" s="131"/>
      <c r="V3" s="131"/>
      <c r="W3" s="131"/>
      <c r="X3" s="131"/>
    </row>
    <row r="4" spans="1:26" ht="19.5" customHeight="1">
      <c r="A4" s="88" t="s">
        <v>55</v>
      </c>
      <c r="B4" s="71" t="s">
        <v>54</v>
      </c>
      <c r="C4" s="77" t="s">
        <v>0</v>
      </c>
      <c r="D4" s="85" t="s">
        <v>3</v>
      </c>
      <c r="E4" s="77"/>
      <c r="F4" s="70" t="s">
        <v>0</v>
      </c>
      <c r="G4" s="70" t="s">
        <v>3</v>
      </c>
      <c r="H4" s="70" t="s">
        <v>0</v>
      </c>
      <c r="I4" s="70" t="s">
        <v>3</v>
      </c>
      <c r="J4" s="70" t="s">
        <v>0</v>
      </c>
      <c r="K4" s="70" t="s">
        <v>3</v>
      </c>
      <c r="L4" s="70" t="s">
        <v>0</v>
      </c>
      <c r="M4" s="70" t="s">
        <v>38</v>
      </c>
      <c r="N4" s="70" t="s">
        <v>3</v>
      </c>
      <c r="O4" s="70" t="s">
        <v>39</v>
      </c>
      <c r="P4" s="70" t="s">
        <v>0</v>
      </c>
      <c r="Q4" s="70" t="s">
        <v>38</v>
      </c>
      <c r="R4" s="70" t="s">
        <v>3</v>
      </c>
      <c r="S4" s="70" t="s">
        <v>39</v>
      </c>
      <c r="T4" s="70" t="s">
        <v>0</v>
      </c>
      <c r="U4" s="70" t="s">
        <v>38</v>
      </c>
      <c r="V4" s="70" t="s">
        <v>3</v>
      </c>
      <c r="W4" s="70" t="s">
        <v>39</v>
      </c>
      <c r="X4" s="70" t="s">
        <v>12</v>
      </c>
    </row>
    <row r="5" spans="1:26" ht="19.5" customHeight="1">
      <c r="A5" s="80">
        <v>2207</v>
      </c>
      <c r="B5" s="81" t="s">
        <v>63</v>
      </c>
      <c r="C5" s="71">
        <v>70</v>
      </c>
      <c r="D5" s="71">
        <v>63</v>
      </c>
      <c r="E5" s="71"/>
      <c r="F5" s="71">
        <v>69.7</v>
      </c>
      <c r="G5" s="71">
        <v>78.3</v>
      </c>
      <c r="H5" s="71">
        <v>77.3</v>
      </c>
      <c r="I5" s="71">
        <v>81</v>
      </c>
      <c r="J5" s="71">
        <v>74</v>
      </c>
      <c r="K5" s="71">
        <v>79.400000000000006</v>
      </c>
      <c r="L5" s="71">
        <v>69.8</v>
      </c>
      <c r="M5" s="71">
        <v>66.900000000000006</v>
      </c>
      <c r="N5" s="71">
        <v>75.900000000000006</v>
      </c>
      <c r="O5" s="71">
        <v>59.1</v>
      </c>
      <c r="P5" s="71">
        <v>69.5</v>
      </c>
      <c r="Q5" s="71">
        <v>58</v>
      </c>
      <c r="R5" s="71">
        <v>64.8</v>
      </c>
      <c r="S5" s="71">
        <v>63.1</v>
      </c>
      <c r="T5" s="71">
        <v>68.099999999999994</v>
      </c>
      <c r="U5" s="71">
        <v>63.4</v>
      </c>
      <c r="V5" s="71">
        <v>64.599999999999994</v>
      </c>
      <c r="W5" s="71">
        <v>53.1</v>
      </c>
      <c r="X5" s="71">
        <v>80.7</v>
      </c>
      <c r="Y5" s="79"/>
      <c r="Z5" s="87"/>
    </row>
    <row r="6" spans="1:26" ht="19.5" customHeight="1">
      <c r="A6" s="80">
        <v>2208</v>
      </c>
      <c r="B6" s="81" t="s">
        <v>64</v>
      </c>
      <c r="C6" s="71">
        <v>74</v>
      </c>
      <c r="D6" s="71">
        <v>71</v>
      </c>
      <c r="E6" s="71"/>
      <c r="F6" s="71">
        <v>80.099999999999994</v>
      </c>
      <c r="G6" s="71">
        <v>84</v>
      </c>
      <c r="H6" s="71">
        <v>80.3</v>
      </c>
      <c r="I6" s="71">
        <v>83.6</v>
      </c>
      <c r="J6" s="71">
        <v>73.599999999999994</v>
      </c>
      <c r="K6" s="71">
        <v>81.8</v>
      </c>
      <c r="L6" s="71">
        <v>72.8</v>
      </c>
      <c r="M6" s="71">
        <v>66.5</v>
      </c>
      <c r="N6" s="71">
        <v>81</v>
      </c>
      <c r="O6" s="71">
        <v>61</v>
      </c>
      <c r="P6" s="71">
        <v>78.400000000000006</v>
      </c>
      <c r="Q6" s="71">
        <v>70.099999999999994</v>
      </c>
      <c r="R6" s="71">
        <v>84.5</v>
      </c>
      <c r="S6" s="71">
        <v>79.3</v>
      </c>
      <c r="T6" s="71">
        <v>75.400000000000006</v>
      </c>
      <c r="U6" s="71">
        <v>64</v>
      </c>
      <c r="V6" s="71">
        <v>74.8</v>
      </c>
      <c r="W6" s="71">
        <v>57.4</v>
      </c>
      <c r="X6" s="71">
        <v>84.4</v>
      </c>
      <c r="Y6" s="79"/>
      <c r="Z6" s="87"/>
    </row>
    <row r="7" spans="1:26" ht="19.5" customHeight="1">
      <c r="A7" s="80">
        <v>2209</v>
      </c>
      <c r="B7" s="81" t="s">
        <v>65</v>
      </c>
      <c r="C7" s="71">
        <v>76</v>
      </c>
      <c r="D7" s="71">
        <v>72</v>
      </c>
      <c r="E7" s="71"/>
      <c r="F7" s="71">
        <v>85.1</v>
      </c>
      <c r="G7" s="71">
        <v>83.9</v>
      </c>
      <c r="H7" s="71">
        <v>85.1</v>
      </c>
      <c r="I7" s="71">
        <v>89.4</v>
      </c>
      <c r="J7" s="71">
        <v>80.8</v>
      </c>
      <c r="K7" s="71">
        <v>83.1</v>
      </c>
      <c r="L7" s="71">
        <v>80.7</v>
      </c>
      <c r="M7" s="71">
        <v>75.900000000000006</v>
      </c>
      <c r="N7" s="71">
        <v>80.400000000000006</v>
      </c>
      <c r="O7" s="71">
        <v>69.099999999999994</v>
      </c>
      <c r="P7" s="71">
        <v>77.7</v>
      </c>
      <c r="Q7" s="71">
        <v>64.7</v>
      </c>
      <c r="R7" s="71">
        <v>73.8</v>
      </c>
      <c r="S7" s="71">
        <v>67.3</v>
      </c>
      <c r="T7" s="71">
        <v>75.2</v>
      </c>
      <c r="U7" s="71">
        <v>69.3</v>
      </c>
      <c r="V7" s="71">
        <v>73</v>
      </c>
      <c r="W7" s="71">
        <v>61.8</v>
      </c>
      <c r="X7" s="71">
        <v>83.9</v>
      </c>
      <c r="Y7" s="79"/>
      <c r="Z7" s="87"/>
    </row>
    <row r="8" spans="1:26" ht="19.5" customHeight="1">
      <c r="A8" s="80">
        <v>2210</v>
      </c>
      <c r="B8" s="81" t="s">
        <v>66</v>
      </c>
      <c r="C8" s="71">
        <v>65</v>
      </c>
      <c r="D8" s="71">
        <v>65</v>
      </c>
      <c r="E8" s="71"/>
      <c r="F8" s="71">
        <v>76.599999999999994</v>
      </c>
      <c r="G8" s="71">
        <v>78.099999999999994</v>
      </c>
      <c r="H8" s="71">
        <v>83</v>
      </c>
      <c r="I8" s="71">
        <v>88.8</v>
      </c>
      <c r="J8" s="71">
        <v>73.400000000000006</v>
      </c>
      <c r="K8" s="71">
        <v>78</v>
      </c>
      <c r="L8" s="71">
        <v>75.599999999999994</v>
      </c>
      <c r="M8" s="71">
        <v>70.7</v>
      </c>
      <c r="N8" s="71">
        <v>78.3</v>
      </c>
      <c r="O8" s="71">
        <v>62.4</v>
      </c>
      <c r="P8" s="71">
        <v>78.2</v>
      </c>
      <c r="Q8" s="71">
        <v>63.7</v>
      </c>
      <c r="R8" s="71">
        <v>73.400000000000006</v>
      </c>
      <c r="S8" s="71">
        <v>69.2</v>
      </c>
      <c r="T8" s="71">
        <v>67.900000000000006</v>
      </c>
      <c r="U8" s="71">
        <v>65.5</v>
      </c>
      <c r="V8" s="71">
        <v>68.099999999999994</v>
      </c>
      <c r="W8" s="71">
        <v>59.2</v>
      </c>
      <c r="X8" s="71">
        <v>80.900000000000006</v>
      </c>
      <c r="Y8" s="79"/>
      <c r="Z8" s="87"/>
    </row>
    <row r="9" spans="1:26" ht="19.5" customHeight="1">
      <c r="A9" s="80">
        <v>2211</v>
      </c>
      <c r="B9" s="81" t="s">
        <v>67</v>
      </c>
      <c r="C9" s="71">
        <v>75</v>
      </c>
      <c r="D9" s="71">
        <v>74</v>
      </c>
      <c r="E9" s="71"/>
      <c r="F9" s="71">
        <v>75.3</v>
      </c>
      <c r="G9" s="71">
        <v>80.599999999999994</v>
      </c>
      <c r="H9" s="71">
        <v>79.3</v>
      </c>
      <c r="I9" s="71">
        <v>84.4</v>
      </c>
      <c r="J9" s="71">
        <v>79.900000000000006</v>
      </c>
      <c r="K9" s="71">
        <v>82.9</v>
      </c>
      <c r="L9" s="71">
        <v>77.8</v>
      </c>
      <c r="M9" s="71">
        <v>70.099999999999994</v>
      </c>
      <c r="N9" s="71">
        <v>78.599999999999994</v>
      </c>
      <c r="O9" s="71">
        <v>65.900000000000006</v>
      </c>
      <c r="P9" s="71">
        <v>77.099999999999994</v>
      </c>
      <c r="Q9" s="71">
        <v>64.599999999999994</v>
      </c>
      <c r="R9" s="71">
        <v>78.099999999999994</v>
      </c>
      <c r="S9" s="71">
        <v>71.400000000000006</v>
      </c>
      <c r="T9" s="71">
        <v>75.8</v>
      </c>
      <c r="U9" s="71">
        <v>70.7</v>
      </c>
      <c r="V9" s="71">
        <v>74.2</v>
      </c>
      <c r="W9" s="71">
        <v>65.599999999999994</v>
      </c>
      <c r="X9" s="71">
        <v>86.2</v>
      </c>
      <c r="Y9" s="79"/>
      <c r="Z9" s="87"/>
    </row>
    <row r="10" spans="1:26" ht="19.5" customHeight="1">
      <c r="A10" s="80">
        <v>2212</v>
      </c>
      <c r="B10" s="81" t="s">
        <v>68</v>
      </c>
      <c r="C10" s="71">
        <v>62</v>
      </c>
      <c r="D10" s="71">
        <v>55</v>
      </c>
      <c r="E10" s="71"/>
      <c r="F10" s="71">
        <v>67.3</v>
      </c>
      <c r="G10" s="71">
        <v>76.400000000000006</v>
      </c>
      <c r="H10" s="71">
        <v>63.3</v>
      </c>
      <c r="I10" s="71">
        <v>73</v>
      </c>
      <c r="J10" s="71">
        <v>59.7</v>
      </c>
      <c r="K10" s="71">
        <v>72.7</v>
      </c>
      <c r="L10" s="71">
        <v>71.8</v>
      </c>
      <c r="M10" s="71">
        <v>65.7</v>
      </c>
      <c r="N10" s="71">
        <v>78.599999999999994</v>
      </c>
      <c r="O10" s="71">
        <v>60.3</v>
      </c>
      <c r="P10" s="71">
        <v>77.099999999999994</v>
      </c>
      <c r="Q10" s="71">
        <v>64.5</v>
      </c>
      <c r="R10" s="71">
        <v>70.8</v>
      </c>
      <c r="S10" s="71">
        <v>60</v>
      </c>
      <c r="T10" s="71">
        <v>63.4</v>
      </c>
      <c r="U10" s="71">
        <v>52.8</v>
      </c>
      <c r="V10" s="71">
        <v>57.1</v>
      </c>
      <c r="W10" s="71">
        <v>52.1</v>
      </c>
      <c r="X10" s="71">
        <v>66.2</v>
      </c>
      <c r="Y10" s="79"/>
      <c r="Z10" s="87"/>
    </row>
    <row r="11" spans="1:26" ht="19.5" customHeight="1">
      <c r="A11" s="80">
        <v>2218</v>
      </c>
      <c r="B11" s="81" t="s">
        <v>69</v>
      </c>
      <c r="C11" s="71">
        <v>72</v>
      </c>
      <c r="D11" s="71">
        <v>67</v>
      </c>
      <c r="E11" s="71"/>
      <c r="F11" s="71">
        <v>74.900000000000006</v>
      </c>
      <c r="G11" s="71">
        <v>78.7</v>
      </c>
      <c r="H11" s="71">
        <v>87.9</v>
      </c>
      <c r="I11" s="71">
        <v>88.6</v>
      </c>
      <c r="J11" s="71">
        <v>82.4</v>
      </c>
      <c r="K11" s="71">
        <v>84.1</v>
      </c>
      <c r="L11" s="71">
        <v>70.7</v>
      </c>
      <c r="M11" s="71">
        <v>63.6</v>
      </c>
      <c r="N11" s="71">
        <v>74.2</v>
      </c>
      <c r="O11" s="71">
        <v>59.4</v>
      </c>
      <c r="P11" s="71">
        <v>72.3</v>
      </c>
      <c r="Q11" s="71">
        <v>59.3</v>
      </c>
      <c r="R11" s="71">
        <v>70.599999999999994</v>
      </c>
      <c r="S11" s="71">
        <v>65.3</v>
      </c>
      <c r="T11" s="71">
        <v>75</v>
      </c>
      <c r="U11" s="71">
        <v>65.3</v>
      </c>
      <c r="V11" s="71">
        <v>73</v>
      </c>
      <c r="W11" s="71">
        <v>60.2</v>
      </c>
      <c r="X11" s="71">
        <v>79.3</v>
      </c>
      <c r="Y11" s="79"/>
      <c r="Z11" s="87"/>
    </row>
    <row r="12" spans="1:26" ht="19.5" customHeight="1">
      <c r="A12" s="89">
        <v>2219</v>
      </c>
      <c r="B12" s="81" t="s">
        <v>70</v>
      </c>
      <c r="C12" s="71">
        <v>75</v>
      </c>
      <c r="D12" s="71">
        <v>72</v>
      </c>
      <c r="E12" s="71"/>
      <c r="F12" s="71">
        <v>70.599999999999994</v>
      </c>
      <c r="G12" s="71">
        <v>74.2</v>
      </c>
      <c r="H12" s="71">
        <v>79.7</v>
      </c>
      <c r="I12" s="71">
        <v>84.1</v>
      </c>
      <c r="J12" s="71">
        <v>75.900000000000006</v>
      </c>
      <c r="K12" s="71">
        <v>77.3</v>
      </c>
      <c r="L12" s="71">
        <v>71.7</v>
      </c>
      <c r="M12" s="71">
        <v>65.099999999999994</v>
      </c>
      <c r="N12" s="71">
        <v>77.900000000000006</v>
      </c>
      <c r="O12" s="71">
        <v>59.2</v>
      </c>
      <c r="P12" s="71">
        <v>72.599999999999994</v>
      </c>
      <c r="Q12" s="71">
        <v>65.7</v>
      </c>
      <c r="R12" s="71">
        <v>66.599999999999994</v>
      </c>
      <c r="S12" s="71">
        <v>70.7</v>
      </c>
      <c r="T12" s="71">
        <v>78.5</v>
      </c>
      <c r="U12" s="71">
        <v>69.2</v>
      </c>
      <c r="V12" s="71">
        <v>73.900000000000006</v>
      </c>
      <c r="W12" s="71">
        <v>61.1</v>
      </c>
      <c r="X12" s="71">
        <v>84.5</v>
      </c>
      <c r="Y12" s="79"/>
      <c r="Z12" s="87"/>
    </row>
    <row r="13" spans="1:26" ht="19.5" customHeight="1">
      <c r="A13" s="80">
        <v>2220</v>
      </c>
      <c r="B13" s="81" t="s">
        <v>71</v>
      </c>
      <c r="C13" s="71">
        <v>59</v>
      </c>
      <c r="D13" s="71">
        <v>51</v>
      </c>
      <c r="E13" s="71"/>
      <c r="F13" s="71">
        <v>62.7</v>
      </c>
      <c r="G13" s="71">
        <v>71.2</v>
      </c>
      <c r="H13" s="71">
        <v>85.6</v>
      </c>
      <c r="I13" s="71">
        <v>87.8</v>
      </c>
      <c r="J13" s="71">
        <v>62.7</v>
      </c>
      <c r="K13" s="71">
        <v>64.900000000000006</v>
      </c>
      <c r="L13" s="71">
        <v>65.5</v>
      </c>
      <c r="M13" s="71">
        <v>62</v>
      </c>
      <c r="N13" s="71">
        <v>71.099999999999994</v>
      </c>
      <c r="O13" s="71">
        <v>57.6</v>
      </c>
      <c r="P13" s="71">
        <v>70.8</v>
      </c>
      <c r="Q13" s="71">
        <v>57.6</v>
      </c>
      <c r="R13" s="71">
        <v>62.5</v>
      </c>
      <c r="S13" s="71">
        <v>64.5</v>
      </c>
      <c r="T13" s="71">
        <v>59</v>
      </c>
      <c r="U13" s="71">
        <v>50.9</v>
      </c>
      <c r="V13" s="71">
        <v>49.4</v>
      </c>
      <c r="W13" s="71">
        <v>47.8</v>
      </c>
      <c r="X13" s="71">
        <v>69.8</v>
      </c>
      <c r="Y13" s="79"/>
      <c r="Z13" s="87"/>
    </row>
    <row r="14" spans="1:26" ht="19.5" customHeight="1">
      <c r="A14" s="80">
        <v>2221</v>
      </c>
      <c r="B14" s="81" t="s">
        <v>72</v>
      </c>
      <c r="C14" s="71">
        <v>73</v>
      </c>
      <c r="D14" s="71">
        <v>70</v>
      </c>
      <c r="E14" s="71"/>
      <c r="F14" s="71">
        <v>72.3</v>
      </c>
      <c r="G14" s="71">
        <v>76.2</v>
      </c>
      <c r="H14" s="71">
        <v>79.5</v>
      </c>
      <c r="I14" s="71">
        <v>80.099999999999994</v>
      </c>
      <c r="J14" s="71">
        <v>80.599999999999994</v>
      </c>
      <c r="K14" s="71">
        <v>82.5</v>
      </c>
      <c r="L14" s="71">
        <v>73.3</v>
      </c>
      <c r="M14" s="71">
        <v>64.599999999999994</v>
      </c>
      <c r="N14" s="71">
        <v>74.599999999999994</v>
      </c>
      <c r="O14" s="71">
        <v>58.2</v>
      </c>
      <c r="P14" s="71">
        <v>68.3</v>
      </c>
      <c r="Q14" s="71">
        <v>48.3</v>
      </c>
      <c r="R14" s="71">
        <v>56.3</v>
      </c>
      <c r="S14" s="71">
        <v>57.8</v>
      </c>
      <c r="T14" s="71">
        <v>72.900000000000006</v>
      </c>
      <c r="U14" s="71">
        <v>66.099999999999994</v>
      </c>
      <c r="V14" s="71">
        <v>71.5</v>
      </c>
      <c r="W14" s="71">
        <v>59.2</v>
      </c>
      <c r="X14" s="71">
        <v>82.5</v>
      </c>
      <c r="Y14" s="79"/>
      <c r="Z14" s="87"/>
    </row>
    <row r="15" spans="1:26" ht="19.5" customHeight="1">
      <c r="A15" s="80">
        <v>2222</v>
      </c>
      <c r="B15" s="81" t="s">
        <v>73</v>
      </c>
      <c r="C15" s="71">
        <v>63</v>
      </c>
      <c r="D15" s="71">
        <v>56</v>
      </c>
      <c r="E15" s="71"/>
      <c r="F15" s="71">
        <v>61.8</v>
      </c>
      <c r="G15" s="71">
        <v>73.900000000000006</v>
      </c>
      <c r="H15" s="71">
        <v>80</v>
      </c>
      <c r="I15" s="71">
        <v>83.5</v>
      </c>
      <c r="J15" s="71">
        <v>72.5</v>
      </c>
      <c r="K15" s="71">
        <v>74</v>
      </c>
      <c r="L15" s="71">
        <v>73.8</v>
      </c>
      <c r="M15" s="71">
        <v>68</v>
      </c>
      <c r="N15" s="71">
        <v>70.8</v>
      </c>
      <c r="O15" s="71">
        <v>61.2</v>
      </c>
      <c r="P15" s="71">
        <v>66.400000000000006</v>
      </c>
      <c r="Q15" s="71">
        <v>54</v>
      </c>
      <c r="R15" s="71">
        <v>62.2</v>
      </c>
      <c r="S15" s="71">
        <v>58.1</v>
      </c>
      <c r="T15" s="71">
        <v>64.2</v>
      </c>
      <c r="U15" s="71">
        <v>58.1</v>
      </c>
      <c r="V15" s="71">
        <v>60.7</v>
      </c>
      <c r="W15" s="71">
        <v>52.1</v>
      </c>
      <c r="X15" s="71">
        <v>74.5</v>
      </c>
      <c r="Y15" s="79"/>
      <c r="Z15" s="87"/>
    </row>
    <row r="16" spans="1:26" ht="19.5" customHeight="1">
      <c r="A16" s="80">
        <v>2223</v>
      </c>
      <c r="B16" s="81" t="s">
        <v>74</v>
      </c>
      <c r="C16" s="71">
        <v>63</v>
      </c>
      <c r="D16" s="71">
        <v>55</v>
      </c>
      <c r="E16" s="71"/>
      <c r="F16" s="71">
        <v>69.3</v>
      </c>
      <c r="G16" s="71">
        <v>75.099999999999994</v>
      </c>
      <c r="H16" s="71">
        <v>77.2</v>
      </c>
      <c r="I16" s="71">
        <v>78.5</v>
      </c>
      <c r="J16" s="71">
        <v>63.6</v>
      </c>
      <c r="K16" s="71">
        <v>65.5</v>
      </c>
      <c r="L16" s="71">
        <v>67.3</v>
      </c>
      <c r="M16" s="71">
        <v>63</v>
      </c>
      <c r="N16" s="71">
        <v>66.3</v>
      </c>
      <c r="O16" s="71">
        <v>56.3</v>
      </c>
      <c r="P16" s="71">
        <v>73.099999999999994</v>
      </c>
      <c r="Q16" s="71">
        <v>60.8</v>
      </c>
      <c r="R16" s="71">
        <v>68.599999999999994</v>
      </c>
      <c r="S16" s="71">
        <v>66.3</v>
      </c>
      <c r="T16" s="71">
        <v>62.2</v>
      </c>
      <c r="U16" s="71">
        <v>56.8</v>
      </c>
      <c r="V16" s="71">
        <v>59.9</v>
      </c>
      <c r="W16" s="71">
        <v>54</v>
      </c>
      <c r="X16" s="71">
        <v>73.599999999999994</v>
      </c>
      <c r="Y16" s="79"/>
      <c r="Z16" s="87"/>
    </row>
    <row r="17" spans="1:26" ht="19.5" customHeight="1">
      <c r="A17" s="80">
        <v>2224</v>
      </c>
      <c r="B17" s="81" t="s">
        <v>75</v>
      </c>
      <c r="C17" s="71">
        <v>73</v>
      </c>
      <c r="D17" s="71">
        <v>62</v>
      </c>
      <c r="E17" s="71"/>
      <c r="F17" s="71">
        <v>67.5</v>
      </c>
      <c r="G17" s="71">
        <v>74.7</v>
      </c>
      <c r="H17" s="71">
        <v>79.099999999999994</v>
      </c>
      <c r="I17" s="71">
        <v>79.3</v>
      </c>
      <c r="J17" s="71">
        <v>73</v>
      </c>
      <c r="K17" s="71">
        <v>71.2</v>
      </c>
      <c r="L17" s="71">
        <v>79</v>
      </c>
      <c r="M17" s="71">
        <v>70.900000000000006</v>
      </c>
      <c r="N17" s="71">
        <v>75</v>
      </c>
      <c r="O17" s="71">
        <v>65.5</v>
      </c>
      <c r="P17" s="71">
        <v>70.099999999999994</v>
      </c>
      <c r="Q17" s="71">
        <v>57.9</v>
      </c>
      <c r="R17" s="71">
        <v>60.5</v>
      </c>
      <c r="S17" s="71">
        <v>59.9</v>
      </c>
      <c r="T17" s="71">
        <v>68.8</v>
      </c>
      <c r="U17" s="71">
        <v>65.8</v>
      </c>
      <c r="V17" s="71">
        <v>66.2</v>
      </c>
      <c r="W17" s="71">
        <v>57</v>
      </c>
      <c r="X17" s="71">
        <v>81.7</v>
      </c>
      <c r="Y17" s="79"/>
      <c r="Z17" s="87"/>
    </row>
    <row r="18" spans="1:26" ht="19.5" customHeight="1">
      <c r="A18" s="80">
        <v>2201</v>
      </c>
      <c r="B18" s="81" t="s">
        <v>76</v>
      </c>
      <c r="C18" s="71">
        <v>75</v>
      </c>
      <c r="D18" s="71">
        <v>70</v>
      </c>
      <c r="E18" s="71"/>
      <c r="F18" s="71">
        <v>76.400000000000006</v>
      </c>
      <c r="G18" s="71">
        <v>82.1</v>
      </c>
      <c r="H18" s="71">
        <v>83.9</v>
      </c>
      <c r="I18" s="71">
        <v>85.2</v>
      </c>
      <c r="J18" s="71">
        <v>84.6</v>
      </c>
      <c r="K18" s="71">
        <v>88.6</v>
      </c>
      <c r="L18" s="71">
        <v>84</v>
      </c>
      <c r="M18" s="71">
        <v>78.099999999999994</v>
      </c>
      <c r="N18" s="71">
        <v>84.4</v>
      </c>
      <c r="O18" s="71">
        <v>76</v>
      </c>
      <c r="P18" s="71">
        <v>73.8</v>
      </c>
      <c r="Q18" s="71">
        <v>69.3</v>
      </c>
      <c r="R18" s="71">
        <v>73</v>
      </c>
      <c r="S18" s="71">
        <v>73.8</v>
      </c>
      <c r="T18" s="71">
        <v>75</v>
      </c>
      <c r="U18" s="71">
        <v>66.3</v>
      </c>
      <c r="V18" s="71">
        <v>73</v>
      </c>
      <c r="W18" s="71">
        <v>65.7</v>
      </c>
      <c r="X18" s="71">
        <v>83</v>
      </c>
      <c r="Y18" s="79"/>
      <c r="Z18" s="87"/>
    </row>
    <row r="19" spans="1:26" ht="19.5" customHeight="1">
      <c r="A19" s="80">
        <v>2202</v>
      </c>
      <c r="B19" s="81" t="s">
        <v>77</v>
      </c>
      <c r="C19" s="71">
        <v>62</v>
      </c>
      <c r="D19" s="71">
        <v>57</v>
      </c>
      <c r="E19" s="71"/>
      <c r="F19" s="71">
        <v>68.5</v>
      </c>
      <c r="G19" s="71">
        <v>76.5</v>
      </c>
      <c r="H19" s="71">
        <v>78.3</v>
      </c>
      <c r="I19" s="71">
        <v>82.4</v>
      </c>
      <c r="J19" s="71">
        <v>74.2</v>
      </c>
      <c r="K19" s="71">
        <v>77.599999999999994</v>
      </c>
      <c r="L19" s="71">
        <v>68.900000000000006</v>
      </c>
      <c r="M19" s="71">
        <v>61.4</v>
      </c>
      <c r="N19" s="71">
        <v>72</v>
      </c>
      <c r="O19" s="71">
        <v>58</v>
      </c>
      <c r="P19" s="71">
        <v>71</v>
      </c>
      <c r="Q19" s="71">
        <v>60.2</v>
      </c>
      <c r="R19" s="71">
        <v>64.5</v>
      </c>
      <c r="S19" s="71">
        <v>61</v>
      </c>
      <c r="T19" s="71">
        <v>66.8</v>
      </c>
      <c r="U19" s="71">
        <v>58.4</v>
      </c>
      <c r="V19" s="71">
        <v>57.5</v>
      </c>
      <c r="W19" s="71">
        <v>52.4</v>
      </c>
      <c r="X19" s="71">
        <v>80.3</v>
      </c>
      <c r="Y19" s="79"/>
      <c r="Z19" s="87"/>
    </row>
    <row r="20" spans="1:26" ht="19.5" customHeight="1">
      <c r="A20" s="80">
        <v>2203</v>
      </c>
      <c r="B20" s="81" t="s">
        <v>78</v>
      </c>
      <c r="C20" s="71">
        <v>73</v>
      </c>
      <c r="D20" s="71">
        <v>64</v>
      </c>
      <c r="E20" s="71"/>
      <c r="F20" s="71">
        <v>76.099999999999994</v>
      </c>
      <c r="G20" s="71">
        <v>80</v>
      </c>
      <c r="H20" s="71">
        <v>83.9</v>
      </c>
      <c r="I20" s="71">
        <v>89</v>
      </c>
      <c r="J20" s="71">
        <v>78.3</v>
      </c>
      <c r="K20" s="71">
        <v>79.3</v>
      </c>
      <c r="L20" s="71">
        <v>73.599999999999994</v>
      </c>
      <c r="M20" s="71">
        <v>63.4</v>
      </c>
      <c r="N20" s="71">
        <v>72.900000000000006</v>
      </c>
      <c r="O20" s="71">
        <v>59.8</v>
      </c>
      <c r="P20" s="71">
        <v>70.8</v>
      </c>
      <c r="Q20" s="71">
        <v>56</v>
      </c>
      <c r="R20" s="71">
        <v>64</v>
      </c>
      <c r="S20" s="71">
        <v>64.3</v>
      </c>
      <c r="T20" s="71">
        <v>76.7</v>
      </c>
      <c r="U20" s="71">
        <v>60.7</v>
      </c>
      <c r="V20" s="71">
        <v>64.599999999999994</v>
      </c>
      <c r="W20" s="71">
        <v>54.2</v>
      </c>
      <c r="X20" s="71">
        <v>80.900000000000006</v>
      </c>
      <c r="Y20" s="79"/>
      <c r="Z20" s="87"/>
    </row>
    <row r="21" spans="1:26" ht="19.5" customHeight="1">
      <c r="A21" s="80">
        <v>2204</v>
      </c>
      <c r="B21" s="81" t="s">
        <v>79</v>
      </c>
      <c r="C21" s="71">
        <v>67</v>
      </c>
      <c r="D21" s="71">
        <v>62</v>
      </c>
      <c r="E21" s="71"/>
      <c r="F21" s="71">
        <v>73.2</v>
      </c>
      <c r="G21" s="71">
        <v>77.2</v>
      </c>
      <c r="H21" s="71">
        <v>82.1</v>
      </c>
      <c r="I21" s="71">
        <v>86.8</v>
      </c>
      <c r="J21" s="71">
        <v>73.3</v>
      </c>
      <c r="K21" s="71">
        <v>76.400000000000006</v>
      </c>
      <c r="L21" s="71">
        <v>73.099999999999994</v>
      </c>
      <c r="M21" s="71">
        <v>65.7</v>
      </c>
      <c r="N21" s="71">
        <v>73.8</v>
      </c>
      <c r="O21" s="71">
        <v>56.8</v>
      </c>
      <c r="P21" s="71">
        <v>70.5</v>
      </c>
      <c r="Q21" s="71">
        <v>60.6</v>
      </c>
      <c r="R21" s="71">
        <v>66.3</v>
      </c>
      <c r="S21" s="71">
        <v>63</v>
      </c>
      <c r="T21" s="71">
        <v>68</v>
      </c>
      <c r="U21" s="71">
        <v>65.5</v>
      </c>
      <c r="V21" s="71">
        <v>65</v>
      </c>
      <c r="W21" s="71">
        <v>63.5</v>
      </c>
      <c r="X21" s="71">
        <v>80.5</v>
      </c>
      <c r="Y21" s="79"/>
      <c r="Z21" s="87"/>
    </row>
    <row r="22" spans="1:26" ht="19.5" customHeight="1">
      <c r="A22" s="80">
        <v>2205</v>
      </c>
      <c r="B22" s="81" t="s">
        <v>80</v>
      </c>
      <c r="C22" s="71">
        <v>70</v>
      </c>
      <c r="D22" s="71">
        <v>63</v>
      </c>
      <c r="E22" s="71"/>
      <c r="F22" s="71">
        <v>65.8</v>
      </c>
      <c r="G22" s="71">
        <v>75.5</v>
      </c>
      <c r="H22" s="71">
        <v>73.599999999999994</v>
      </c>
      <c r="I22" s="71">
        <v>79.2</v>
      </c>
      <c r="J22" s="71">
        <v>73.900000000000006</v>
      </c>
      <c r="K22" s="71">
        <v>80.3</v>
      </c>
      <c r="L22" s="71">
        <v>68.599999999999994</v>
      </c>
      <c r="M22" s="71">
        <v>66.099999999999994</v>
      </c>
      <c r="N22" s="71">
        <v>77</v>
      </c>
      <c r="O22" s="71">
        <v>58</v>
      </c>
      <c r="P22" s="71">
        <v>70.8</v>
      </c>
      <c r="Q22" s="71">
        <v>52.6</v>
      </c>
      <c r="R22" s="71">
        <v>62.2</v>
      </c>
      <c r="S22" s="71">
        <v>55</v>
      </c>
      <c r="T22" s="71">
        <v>64.900000000000006</v>
      </c>
      <c r="U22" s="71">
        <v>66.5</v>
      </c>
      <c r="V22" s="71">
        <v>61.3</v>
      </c>
      <c r="W22" s="71">
        <v>58.9</v>
      </c>
      <c r="X22" s="71">
        <v>75.5</v>
      </c>
      <c r="Y22" s="79"/>
      <c r="Z22" s="87"/>
    </row>
    <row r="23" spans="1:26" ht="19.5" customHeight="1">
      <c r="A23" s="80">
        <v>2206</v>
      </c>
      <c r="B23" s="81" t="s">
        <v>81</v>
      </c>
      <c r="C23" s="71">
        <v>73</v>
      </c>
      <c r="D23" s="71">
        <v>62</v>
      </c>
      <c r="E23" s="71"/>
      <c r="F23" s="71">
        <v>67.2</v>
      </c>
      <c r="G23" s="71">
        <v>75.599999999999994</v>
      </c>
      <c r="H23" s="71">
        <v>71.7</v>
      </c>
      <c r="I23" s="71">
        <v>79.8</v>
      </c>
      <c r="J23" s="71">
        <v>75.8</v>
      </c>
      <c r="K23" s="71">
        <v>77.400000000000006</v>
      </c>
      <c r="L23" s="71">
        <v>67.599999999999994</v>
      </c>
      <c r="M23" s="71">
        <v>63</v>
      </c>
      <c r="N23" s="71">
        <v>72.2</v>
      </c>
      <c r="O23" s="71">
        <v>58.5</v>
      </c>
      <c r="P23" s="71">
        <v>76.2</v>
      </c>
      <c r="Q23" s="71">
        <v>59.2</v>
      </c>
      <c r="R23" s="71">
        <v>65.900000000000006</v>
      </c>
      <c r="S23" s="71">
        <v>65.900000000000006</v>
      </c>
      <c r="T23" s="71">
        <v>67.099999999999994</v>
      </c>
      <c r="U23" s="71">
        <v>58</v>
      </c>
      <c r="V23" s="71">
        <v>62.8</v>
      </c>
      <c r="W23" s="71">
        <v>51.5</v>
      </c>
      <c r="X23" s="71">
        <v>78.900000000000006</v>
      </c>
      <c r="Y23" s="79"/>
      <c r="Z23" s="87"/>
    </row>
    <row r="24" spans="1:26" ht="19.5" customHeight="1">
      <c r="A24" s="80">
        <v>2213</v>
      </c>
      <c r="B24" s="81" t="s">
        <v>82</v>
      </c>
      <c r="C24" s="71">
        <v>67</v>
      </c>
      <c r="D24" s="71">
        <v>69</v>
      </c>
      <c r="E24" s="71"/>
      <c r="F24" s="71">
        <v>83.7</v>
      </c>
      <c r="G24" s="71">
        <v>84.4</v>
      </c>
      <c r="H24" s="71">
        <v>84.1</v>
      </c>
      <c r="I24" s="71">
        <v>88</v>
      </c>
      <c r="J24" s="71">
        <v>84.9</v>
      </c>
      <c r="K24" s="71">
        <v>85.9</v>
      </c>
      <c r="L24" s="71">
        <v>79.599999999999994</v>
      </c>
      <c r="M24" s="71">
        <v>73.400000000000006</v>
      </c>
      <c r="N24" s="71">
        <v>80.8</v>
      </c>
      <c r="O24" s="71">
        <v>64.8</v>
      </c>
      <c r="P24" s="71">
        <v>68.599999999999994</v>
      </c>
      <c r="Q24" s="71">
        <v>60.7</v>
      </c>
      <c r="R24" s="71">
        <v>63.5</v>
      </c>
      <c r="S24" s="71">
        <v>61.4</v>
      </c>
      <c r="T24" s="71">
        <v>70.400000000000006</v>
      </c>
      <c r="U24" s="71">
        <v>68.3</v>
      </c>
      <c r="V24" s="71">
        <v>70.900000000000006</v>
      </c>
      <c r="W24" s="71">
        <v>55.6</v>
      </c>
      <c r="X24" s="71">
        <v>75.2</v>
      </c>
      <c r="Y24" s="79"/>
      <c r="Z24" s="87"/>
    </row>
    <row r="25" spans="1:26" ht="19.5" customHeight="1">
      <c r="A25" s="80">
        <v>2214</v>
      </c>
      <c r="B25" s="81" t="s">
        <v>83</v>
      </c>
      <c r="C25" s="71">
        <v>71</v>
      </c>
      <c r="D25" s="71">
        <v>72</v>
      </c>
      <c r="E25" s="71"/>
      <c r="F25" s="71">
        <v>67.099999999999994</v>
      </c>
      <c r="G25" s="71">
        <v>73.900000000000006</v>
      </c>
      <c r="H25" s="71">
        <v>82.9</v>
      </c>
      <c r="I25" s="71">
        <v>86.7</v>
      </c>
      <c r="J25" s="71">
        <v>80.599999999999994</v>
      </c>
      <c r="K25" s="71">
        <v>80.400000000000006</v>
      </c>
      <c r="L25" s="71">
        <v>81.900000000000006</v>
      </c>
      <c r="M25" s="71">
        <v>73.599999999999994</v>
      </c>
      <c r="N25" s="71">
        <v>84.8</v>
      </c>
      <c r="O25" s="71">
        <v>68.5</v>
      </c>
      <c r="P25" s="71">
        <v>80.099999999999994</v>
      </c>
      <c r="Q25" s="71">
        <v>65.7</v>
      </c>
      <c r="R25" s="71">
        <v>74.8</v>
      </c>
      <c r="S25" s="71">
        <v>72.099999999999994</v>
      </c>
      <c r="T25" s="71">
        <v>78.099999999999994</v>
      </c>
      <c r="U25" s="71">
        <v>72.900000000000006</v>
      </c>
      <c r="V25" s="71">
        <v>74</v>
      </c>
      <c r="W25" s="71">
        <v>62.4</v>
      </c>
      <c r="X25" s="71">
        <v>80.5</v>
      </c>
      <c r="Y25" s="79"/>
      <c r="Z25" s="87"/>
    </row>
    <row r="26" spans="1:26" ht="19.5" customHeight="1">
      <c r="A26" s="80">
        <v>2215</v>
      </c>
      <c r="B26" s="81" t="s">
        <v>84</v>
      </c>
      <c r="C26" s="71">
        <v>65</v>
      </c>
      <c r="D26" s="71">
        <v>66</v>
      </c>
      <c r="E26" s="71"/>
      <c r="F26" s="71">
        <v>65.900000000000006</v>
      </c>
      <c r="G26" s="71">
        <v>75.599999999999994</v>
      </c>
      <c r="H26" s="71">
        <v>79.7</v>
      </c>
      <c r="I26" s="71">
        <v>87.2</v>
      </c>
      <c r="J26" s="71">
        <v>81.400000000000006</v>
      </c>
      <c r="K26" s="71">
        <v>83.4</v>
      </c>
      <c r="L26" s="71">
        <v>81</v>
      </c>
      <c r="M26" s="71">
        <v>74.3</v>
      </c>
      <c r="N26" s="71">
        <v>82</v>
      </c>
      <c r="O26" s="71">
        <v>66.2</v>
      </c>
      <c r="P26" s="71">
        <v>75.099999999999994</v>
      </c>
      <c r="Q26" s="71">
        <v>64</v>
      </c>
      <c r="R26" s="71">
        <v>73.400000000000006</v>
      </c>
      <c r="S26" s="71">
        <v>64.900000000000006</v>
      </c>
      <c r="T26" s="71">
        <v>68.400000000000006</v>
      </c>
      <c r="U26" s="71">
        <v>63.4</v>
      </c>
      <c r="V26" s="71">
        <v>68.2</v>
      </c>
      <c r="W26" s="71">
        <v>56.5</v>
      </c>
      <c r="X26" s="71">
        <v>77.8</v>
      </c>
      <c r="Y26" s="79"/>
      <c r="Z26" s="87"/>
    </row>
    <row r="27" spans="1:26" ht="19.5" customHeight="1">
      <c r="A27" s="80">
        <v>2216</v>
      </c>
      <c r="B27" s="81" t="s">
        <v>85</v>
      </c>
      <c r="C27" s="71">
        <v>71</v>
      </c>
      <c r="D27" s="71">
        <v>75</v>
      </c>
      <c r="E27" s="71"/>
      <c r="F27" s="71">
        <v>74.900000000000006</v>
      </c>
      <c r="G27" s="71">
        <v>84.2</v>
      </c>
      <c r="H27" s="71">
        <v>89.5</v>
      </c>
      <c r="I27" s="71">
        <v>93.2</v>
      </c>
      <c r="J27" s="71">
        <v>79.599999999999994</v>
      </c>
      <c r="K27" s="71">
        <v>83</v>
      </c>
      <c r="L27" s="71">
        <v>77.3</v>
      </c>
      <c r="M27" s="71">
        <v>76.2</v>
      </c>
      <c r="N27" s="71">
        <v>79.7</v>
      </c>
      <c r="O27" s="71">
        <v>70.2</v>
      </c>
      <c r="P27" s="71">
        <v>75.599999999999994</v>
      </c>
      <c r="Q27" s="71">
        <v>64.7</v>
      </c>
      <c r="R27" s="71">
        <v>78.099999999999994</v>
      </c>
      <c r="S27" s="71">
        <v>71.599999999999994</v>
      </c>
      <c r="T27" s="71">
        <v>75.900000000000006</v>
      </c>
      <c r="U27" s="71">
        <v>77.8</v>
      </c>
      <c r="V27" s="71">
        <v>74.099999999999994</v>
      </c>
      <c r="W27" s="71">
        <v>64</v>
      </c>
      <c r="X27" s="71">
        <v>82.3</v>
      </c>
      <c r="Y27" s="79"/>
      <c r="Z27" s="87"/>
    </row>
    <row r="28" spans="1:26" ht="19.5" customHeight="1">
      <c r="A28" s="80">
        <v>2217</v>
      </c>
      <c r="B28" s="81" t="s">
        <v>86</v>
      </c>
      <c r="C28" s="71">
        <v>74</v>
      </c>
      <c r="D28" s="71">
        <v>73</v>
      </c>
      <c r="E28" s="71"/>
      <c r="F28" s="71">
        <v>80.099999999999994</v>
      </c>
      <c r="G28" s="71">
        <v>84.5</v>
      </c>
      <c r="H28" s="71">
        <v>87.4</v>
      </c>
      <c r="I28" s="71">
        <v>87.8</v>
      </c>
      <c r="J28" s="71">
        <v>79.7</v>
      </c>
      <c r="K28" s="71">
        <v>81.3</v>
      </c>
      <c r="L28" s="71">
        <v>79.2</v>
      </c>
      <c r="M28" s="71">
        <v>71.900000000000006</v>
      </c>
      <c r="N28" s="71">
        <v>80</v>
      </c>
      <c r="O28" s="71">
        <v>67.8</v>
      </c>
      <c r="P28" s="71">
        <v>77.5</v>
      </c>
      <c r="Q28" s="71">
        <v>66.099999999999994</v>
      </c>
      <c r="R28" s="71">
        <v>71.5</v>
      </c>
      <c r="S28" s="71">
        <v>72.5</v>
      </c>
      <c r="T28" s="71">
        <v>76.7</v>
      </c>
      <c r="U28" s="71">
        <v>73.8</v>
      </c>
      <c r="V28" s="71">
        <v>76.099999999999994</v>
      </c>
      <c r="W28" s="71">
        <v>67.400000000000006</v>
      </c>
      <c r="X28" s="71">
        <v>82.8</v>
      </c>
      <c r="Y28" s="79"/>
      <c r="Z28" s="87"/>
    </row>
    <row r="30" spans="1:26" ht="21" customHeight="1">
      <c r="C30" s="131" t="s">
        <v>48</v>
      </c>
      <c r="D30" s="131"/>
      <c r="E30" s="131"/>
      <c r="F30" s="131" t="s">
        <v>56</v>
      </c>
      <c r="G30" s="131"/>
      <c r="H30" s="131"/>
      <c r="I30" s="131"/>
      <c r="J30" s="131"/>
      <c r="K30" s="131"/>
      <c r="L30" s="131"/>
      <c r="M30" s="131"/>
      <c r="N30" s="131"/>
      <c r="O30" s="131"/>
      <c r="P30" s="131"/>
      <c r="Q30" s="131"/>
      <c r="R30" s="131"/>
      <c r="S30" s="131"/>
      <c r="T30" s="131"/>
    </row>
    <row r="31" spans="1:26" ht="21" customHeight="1">
      <c r="C31" s="131"/>
      <c r="D31" s="131"/>
      <c r="E31" s="131"/>
      <c r="F31" s="131" t="s">
        <v>9</v>
      </c>
      <c r="G31" s="131"/>
      <c r="H31" s="131"/>
      <c r="I31" s="131"/>
      <c r="J31" s="131"/>
      <c r="K31" s="131" t="s">
        <v>10</v>
      </c>
      <c r="L31" s="131"/>
      <c r="M31" s="131"/>
      <c r="N31" s="131"/>
      <c r="O31" s="131"/>
      <c r="P31" s="131" t="s">
        <v>4</v>
      </c>
      <c r="Q31" s="131"/>
      <c r="R31" s="131"/>
      <c r="S31" s="131"/>
      <c r="T31" s="131"/>
    </row>
    <row r="32" spans="1:26" ht="21" customHeight="1">
      <c r="A32" s="88" t="s">
        <v>55</v>
      </c>
      <c r="B32" s="71" t="s">
        <v>54</v>
      </c>
      <c r="C32" s="78" t="s">
        <v>0</v>
      </c>
      <c r="D32" s="85" t="s">
        <v>11</v>
      </c>
      <c r="E32" s="78" t="s">
        <v>62</v>
      </c>
      <c r="F32" s="70" t="s">
        <v>0</v>
      </c>
      <c r="G32" s="70" t="s">
        <v>38</v>
      </c>
      <c r="H32" s="70" t="s">
        <v>11</v>
      </c>
      <c r="I32" s="70" t="s">
        <v>39</v>
      </c>
      <c r="J32" s="70" t="s">
        <v>12</v>
      </c>
      <c r="K32" s="70" t="s">
        <v>0</v>
      </c>
      <c r="L32" s="70" t="s">
        <v>38</v>
      </c>
      <c r="M32" s="70" t="s">
        <v>11</v>
      </c>
      <c r="N32" s="70" t="s">
        <v>39</v>
      </c>
      <c r="O32" s="70" t="s">
        <v>12</v>
      </c>
      <c r="P32" s="70" t="s">
        <v>0</v>
      </c>
      <c r="Q32" s="70" t="s">
        <v>38</v>
      </c>
      <c r="R32" s="70" t="s">
        <v>11</v>
      </c>
      <c r="S32" s="70" t="s">
        <v>39</v>
      </c>
      <c r="T32" s="70" t="s">
        <v>12</v>
      </c>
    </row>
    <row r="33" spans="1:25" ht="21" customHeight="1">
      <c r="A33" s="71">
        <v>3305</v>
      </c>
      <c r="B33" s="81" t="s">
        <v>87</v>
      </c>
      <c r="C33" s="71">
        <v>70</v>
      </c>
      <c r="D33" s="71">
        <v>55</v>
      </c>
      <c r="E33" s="71">
        <v>51</v>
      </c>
      <c r="F33" s="71">
        <v>54.3</v>
      </c>
      <c r="G33" s="71">
        <v>44.5</v>
      </c>
      <c r="H33" s="71">
        <v>58.8</v>
      </c>
      <c r="I33" s="71">
        <v>51.9</v>
      </c>
      <c r="J33" s="71">
        <v>78.7</v>
      </c>
      <c r="K33" s="71">
        <v>63.3</v>
      </c>
      <c r="L33" s="71">
        <v>47.8</v>
      </c>
      <c r="M33" s="71">
        <v>52.6</v>
      </c>
      <c r="N33" s="71">
        <v>45.8</v>
      </c>
      <c r="O33" s="71">
        <v>46.2</v>
      </c>
      <c r="P33" s="71">
        <v>63.5</v>
      </c>
      <c r="Q33" s="71">
        <v>47.8</v>
      </c>
      <c r="R33" s="71">
        <v>57.8</v>
      </c>
      <c r="S33" s="71">
        <v>51.5</v>
      </c>
      <c r="T33" s="71">
        <v>51</v>
      </c>
      <c r="V33" s="82" t="s">
        <v>49</v>
      </c>
      <c r="W33" s="82"/>
      <c r="X33" s="82"/>
      <c r="Y33" s="82"/>
    </row>
    <row r="34" spans="1:25" ht="21" customHeight="1">
      <c r="A34" s="71">
        <v>3306</v>
      </c>
      <c r="B34" s="81" t="s">
        <v>88</v>
      </c>
      <c r="C34" s="71">
        <v>72</v>
      </c>
      <c r="D34" s="71">
        <v>60</v>
      </c>
      <c r="E34" s="71">
        <v>51</v>
      </c>
      <c r="F34" s="71">
        <v>64.8</v>
      </c>
      <c r="G34" s="71">
        <v>55.5</v>
      </c>
      <c r="H34" s="71">
        <v>72.599999999999994</v>
      </c>
      <c r="I34" s="71">
        <v>62</v>
      </c>
      <c r="J34" s="71">
        <v>89.4</v>
      </c>
      <c r="K34" s="71">
        <v>68.400000000000006</v>
      </c>
      <c r="L34" s="71">
        <v>55.8</v>
      </c>
      <c r="M34" s="71">
        <v>64.8</v>
      </c>
      <c r="N34" s="71">
        <v>55.7</v>
      </c>
      <c r="O34" s="71">
        <v>55.4</v>
      </c>
      <c r="P34" s="71">
        <v>68.8</v>
      </c>
      <c r="Q34" s="71">
        <v>52</v>
      </c>
      <c r="R34" s="71">
        <v>64.599999999999994</v>
      </c>
      <c r="S34" s="71">
        <v>49.5</v>
      </c>
      <c r="T34" s="71">
        <v>56</v>
      </c>
      <c r="V34" s="82"/>
      <c r="W34" s="82"/>
      <c r="X34" s="82"/>
      <c r="Y34" s="82"/>
    </row>
    <row r="35" spans="1:25" ht="21" customHeight="1">
      <c r="A35" s="71">
        <v>3307</v>
      </c>
      <c r="B35" s="81" t="s">
        <v>89</v>
      </c>
      <c r="C35" s="71">
        <v>65</v>
      </c>
      <c r="D35" s="71">
        <v>44</v>
      </c>
      <c r="E35" s="71">
        <v>41</v>
      </c>
      <c r="F35" s="71">
        <v>61.3</v>
      </c>
      <c r="G35" s="71">
        <v>49.7</v>
      </c>
      <c r="H35" s="71">
        <v>66.900000000000006</v>
      </c>
      <c r="I35" s="71">
        <v>60.5</v>
      </c>
      <c r="J35" s="71">
        <v>84.7</v>
      </c>
      <c r="K35" s="71">
        <v>63.2</v>
      </c>
      <c r="L35" s="71">
        <v>48.4</v>
      </c>
      <c r="M35" s="71">
        <v>52.3</v>
      </c>
      <c r="N35" s="71">
        <v>40.700000000000003</v>
      </c>
      <c r="O35" s="71">
        <v>50.7</v>
      </c>
      <c r="P35" s="71">
        <v>65.5</v>
      </c>
      <c r="Q35" s="71">
        <v>48.7</v>
      </c>
      <c r="R35" s="71">
        <v>50.3</v>
      </c>
      <c r="S35" s="71">
        <v>47.5</v>
      </c>
      <c r="T35" s="71">
        <v>47.8</v>
      </c>
      <c r="V35" s="82" t="s">
        <v>50</v>
      </c>
      <c r="W35" s="82"/>
      <c r="X35" s="82"/>
      <c r="Y35" s="82"/>
    </row>
    <row r="36" spans="1:25" ht="21" customHeight="1">
      <c r="A36" s="71">
        <v>3308</v>
      </c>
      <c r="B36" s="81" t="s">
        <v>90</v>
      </c>
      <c r="C36" s="71">
        <v>65</v>
      </c>
      <c r="D36" s="71">
        <v>47</v>
      </c>
      <c r="E36" s="71">
        <v>45</v>
      </c>
      <c r="F36" s="71">
        <v>56.4</v>
      </c>
      <c r="G36" s="71">
        <v>48.9</v>
      </c>
      <c r="H36" s="71">
        <v>64.8</v>
      </c>
      <c r="I36" s="71">
        <v>56.6</v>
      </c>
      <c r="J36" s="71">
        <v>80.8</v>
      </c>
      <c r="K36" s="71">
        <v>60.6</v>
      </c>
      <c r="L36" s="71">
        <v>43.2</v>
      </c>
      <c r="M36" s="71">
        <v>49.2</v>
      </c>
      <c r="N36" s="71">
        <v>48.6</v>
      </c>
      <c r="O36" s="71">
        <v>47</v>
      </c>
      <c r="P36" s="71">
        <v>65</v>
      </c>
      <c r="Q36" s="71">
        <v>51.9</v>
      </c>
      <c r="R36" s="71">
        <v>51.7</v>
      </c>
      <c r="S36" s="71">
        <v>43.5</v>
      </c>
      <c r="T36" s="71">
        <v>46.7</v>
      </c>
      <c r="V36" s="82"/>
      <c r="W36" s="82"/>
      <c r="X36" s="82"/>
      <c r="Y36" s="82"/>
    </row>
    <row r="37" spans="1:25" ht="21" customHeight="1">
      <c r="A37" s="71">
        <v>3309</v>
      </c>
      <c r="B37" s="81" t="s">
        <v>91</v>
      </c>
      <c r="C37" s="71">
        <v>69</v>
      </c>
      <c r="D37" s="71">
        <v>52</v>
      </c>
      <c r="E37" s="71">
        <v>44</v>
      </c>
      <c r="F37" s="71">
        <v>58.3</v>
      </c>
      <c r="G37" s="71">
        <v>48.7</v>
      </c>
      <c r="H37" s="71">
        <v>63.9</v>
      </c>
      <c r="I37" s="71">
        <v>56</v>
      </c>
      <c r="J37" s="71">
        <v>81.3</v>
      </c>
      <c r="K37" s="71">
        <v>65.900000000000006</v>
      </c>
      <c r="L37" s="71">
        <v>54.3</v>
      </c>
      <c r="M37" s="71">
        <v>56</v>
      </c>
      <c r="N37" s="71">
        <v>53.3</v>
      </c>
      <c r="O37" s="71">
        <v>46.9</v>
      </c>
      <c r="P37" s="71">
        <v>64.5</v>
      </c>
      <c r="Q37" s="71">
        <v>51</v>
      </c>
      <c r="R37" s="71">
        <v>53.6</v>
      </c>
      <c r="S37" s="71">
        <v>42</v>
      </c>
      <c r="T37" s="71">
        <v>44.6</v>
      </c>
      <c r="V37" s="82" t="s">
        <v>51</v>
      </c>
      <c r="W37" s="82"/>
      <c r="X37" s="82"/>
      <c r="Y37" s="82"/>
    </row>
    <row r="38" spans="1:25" ht="21" customHeight="1">
      <c r="A38" s="71">
        <v>3310</v>
      </c>
      <c r="B38" s="81" t="s">
        <v>92</v>
      </c>
      <c r="C38" s="71">
        <v>64</v>
      </c>
      <c r="D38" s="71">
        <v>49</v>
      </c>
      <c r="E38" s="71">
        <v>48</v>
      </c>
      <c r="F38" s="71">
        <v>56.3</v>
      </c>
      <c r="G38" s="71">
        <v>47.7</v>
      </c>
      <c r="H38" s="71">
        <v>59.8</v>
      </c>
      <c r="I38" s="71">
        <v>55.2</v>
      </c>
      <c r="J38" s="71">
        <v>82.1</v>
      </c>
      <c r="K38" s="71">
        <v>55.9</v>
      </c>
      <c r="L38" s="71">
        <v>48.8</v>
      </c>
      <c r="M38" s="71">
        <v>54.1</v>
      </c>
      <c r="N38" s="71">
        <v>47.4</v>
      </c>
      <c r="O38" s="71">
        <v>47.2</v>
      </c>
      <c r="P38" s="71">
        <v>59.1</v>
      </c>
      <c r="Q38" s="71">
        <v>48.5</v>
      </c>
      <c r="R38" s="71">
        <v>55.4</v>
      </c>
      <c r="S38" s="71">
        <v>39.700000000000003</v>
      </c>
      <c r="T38" s="71">
        <v>50.8</v>
      </c>
      <c r="V38" s="82"/>
      <c r="W38" s="82"/>
      <c r="X38" s="82"/>
      <c r="Y38" s="82"/>
    </row>
    <row r="39" spans="1:25" ht="21" customHeight="1">
      <c r="A39" s="71">
        <v>3301</v>
      </c>
      <c r="B39" s="81" t="s">
        <v>93</v>
      </c>
      <c r="C39" s="71">
        <v>69</v>
      </c>
      <c r="D39" s="71">
        <v>56</v>
      </c>
      <c r="E39" s="71">
        <v>49</v>
      </c>
      <c r="F39" s="71">
        <v>66.5</v>
      </c>
      <c r="G39" s="71">
        <v>57.5</v>
      </c>
      <c r="H39" s="71">
        <v>76</v>
      </c>
      <c r="I39" s="71">
        <v>68.400000000000006</v>
      </c>
      <c r="J39" s="71">
        <v>89.4</v>
      </c>
      <c r="K39" s="71">
        <v>65.400000000000006</v>
      </c>
      <c r="L39" s="71">
        <v>42.9</v>
      </c>
      <c r="M39" s="71">
        <v>55.4</v>
      </c>
      <c r="N39" s="71">
        <v>46.3</v>
      </c>
      <c r="O39" s="71">
        <v>47</v>
      </c>
      <c r="P39" s="71">
        <v>66.7</v>
      </c>
      <c r="Q39" s="71">
        <v>53.2</v>
      </c>
      <c r="R39" s="71">
        <v>59.9</v>
      </c>
      <c r="S39" s="71">
        <v>44.1</v>
      </c>
      <c r="T39" s="71">
        <v>55.2</v>
      </c>
      <c r="V39" s="82" t="s">
        <v>52</v>
      </c>
      <c r="W39" s="82"/>
      <c r="X39" s="82"/>
      <c r="Y39" s="82"/>
    </row>
    <row r="40" spans="1:25" ht="21" customHeight="1">
      <c r="A40" s="71">
        <v>3302</v>
      </c>
      <c r="B40" s="81" t="s">
        <v>94</v>
      </c>
      <c r="C40" s="71">
        <v>71</v>
      </c>
      <c r="D40" s="71">
        <v>54</v>
      </c>
      <c r="E40" s="71">
        <v>50</v>
      </c>
      <c r="F40" s="71">
        <v>59.8</v>
      </c>
      <c r="G40" s="71">
        <v>48.2</v>
      </c>
      <c r="H40" s="71">
        <v>68.900000000000006</v>
      </c>
      <c r="I40" s="71">
        <v>59</v>
      </c>
      <c r="J40" s="71">
        <v>84.3</v>
      </c>
      <c r="K40" s="71">
        <v>64.5</v>
      </c>
      <c r="L40" s="71">
        <v>49.5</v>
      </c>
      <c r="M40" s="71">
        <v>57.2</v>
      </c>
      <c r="N40" s="71">
        <v>52.2</v>
      </c>
      <c r="O40" s="71">
        <v>53</v>
      </c>
      <c r="P40" s="71">
        <v>67.599999999999994</v>
      </c>
      <c r="Q40" s="71">
        <v>49.7</v>
      </c>
      <c r="R40" s="71">
        <v>56.5</v>
      </c>
      <c r="S40" s="71">
        <v>46.1</v>
      </c>
      <c r="T40" s="71">
        <v>54.4</v>
      </c>
      <c r="V40" s="82" t="s">
        <v>53</v>
      </c>
      <c r="W40" s="82"/>
      <c r="X40" s="82"/>
      <c r="Y40" s="82"/>
    </row>
    <row r="41" spans="1:25" ht="21" customHeight="1">
      <c r="A41" s="71">
        <v>3303</v>
      </c>
      <c r="B41" s="81" t="s">
        <v>95</v>
      </c>
      <c r="C41" s="71">
        <v>69</v>
      </c>
      <c r="D41" s="71">
        <v>47</v>
      </c>
      <c r="E41" s="71">
        <v>38</v>
      </c>
      <c r="F41" s="71">
        <v>52.4</v>
      </c>
      <c r="G41" s="71">
        <v>41.4</v>
      </c>
      <c r="H41" s="71">
        <v>55.2</v>
      </c>
      <c r="I41" s="71">
        <v>50.7</v>
      </c>
      <c r="J41" s="71">
        <v>78.900000000000006</v>
      </c>
      <c r="K41" s="71">
        <v>57.8</v>
      </c>
      <c r="L41" s="71">
        <v>46.3</v>
      </c>
      <c r="M41" s="71">
        <v>46.1</v>
      </c>
      <c r="N41" s="71">
        <v>44.3</v>
      </c>
      <c r="O41" s="71">
        <v>41.4</v>
      </c>
      <c r="P41" s="71">
        <v>65.599999999999994</v>
      </c>
      <c r="Q41" s="71">
        <v>52.1</v>
      </c>
      <c r="R41" s="71">
        <v>50.7</v>
      </c>
      <c r="S41" s="71">
        <v>41</v>
      </c>
      <c r="T41" s="71">
        <v>41.9</v>
      </c>
    </row>
    <row r="42" spans="1:25" ht="21" customHeight="1">
      <c r="A42" s="71">
        <v>3304</v>
      </c>
      <c r="B42" s="81" t="s">
        <v>96</v>
      </c>
      <c r="C42" s="71">
        <v>68</v>
      </c>
      <c r="D42" s="71">
        <v>50</v>
      </c>
      <c r="E42" s="71">
        <v>47</v>
      </c>
      <c r="F42" s="71">
        <v>63.4</v>
      </c>
      <c r="G42" s="71">
        <v>56.4</v>
      </c>
      <c r="H42" s="71">
        <v>74.400000000000006</v>
      </c>
      <c r="I42" s="71">
        <v>64.7</v>
      </c>
      <c r="J42" s="71">
        <v>87.3</v>
      </c>
      <c r="K42" s="71">
        <v>68.3</v>
      </c>
      <c r="L42" s="71">
        <v>45.8</v>
      </c>
      <c r="M42" s="71">
        <v>56.9</v>
      </c>
      <c r="N42" s="71">
        <v>54.3</v>
      </c>
      <c r="O42" s="71">
        <v>53.1</v>
      </c>
      <c r="P42" s="71">
        <v>66.599999999999994</v>
      </c>
      <c r="Q42" s="71">
        <v>44.6</v>
      </c>
      <c r="R42" s="71">
        <v>53.4</v>
      </c>
      <c r="S42" s="71">
        <v>43.3</v>
      </c>
      <c r="T42" s="71">
        <v>46.8</v>
      </c>
    </row>
  </sheetData>
  <mergeCells count="13">
    <mergeCell ref="C2:E3"/>
    <mergeCell ref="F2:X2"/>
    <mergeCell ref="C30:E31"/>
    <mergeCell ref="F30:T30"/>
    <mergeCell ref="F31:J31"/>
    <mergeCell ref="K31:O31"/>
    <mergeCell ref="P31:T31"/>
    <mergeCell ref="F3:G3"/>
    <mergeCell ref="H3:I3"/>
    <mergeCell ref="J3:K3"/>
    <mergeCell ref="L3:O3"/>
    <mergeCell ref="P3:S3"/>
    <mergeCell ref="T3:X3"/>
  </mergeCells>
  <phoneticPr fontId="1"/>
  <pageMargins left="0.11811023622047245" right="0.11811023622047245" top="0.55118110236220474" bottom="0.55118110236220474" header="0.31496062992125984" footer="0.31496062992125984"/>
  <pageSetup paperSize="8" orientation="landscape" r:id="rId1"/>
  <headerFooter>
    <oddHeader>&amp;C令和４年度　全国・荒川区学力調査に関する結果　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様式１（小学校） </vt:lpstr>
      <vt:lpstr>様式２（小学校）</vt:lpstr>
      <vt:lpstr>様式１（中学校）</vt:lpstr>
      <vt:lpstr>様式２（中学校）</vt:lpstr>
      <vt:lpstr>様式１（記入例）</vt:lpstr>
      <vt:lpstr>様式２ (記入例)</vt:lpstr>
      <vt:lpstr>データ学校送付時に非表示</vt:lpstr>
      <vt:lpstr>データ学校送付時に非表示!Print_Area</vt:lpstr>
      <vt:lpstr>'様式１（小学校） '!Print_Area</vt:lpstr>
      <vt:lpstr>データ学校送付時に非表示!Print_Titles</vt:lpstr>
    </vt:vector>
  </TitlesOfParts>
  <Company>荒川区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荒川区</dc:creator>
  <cp:lastModifiedBy>原田 正伸</cp:lastModifiedBy>
  <cp:lastPrinted>2024-11-06T08:37:43Z</cp:lastPrinted>
  <dcterms:created xsi:type="dcterms:W3CDTF">2019-03-10T08:59:45Z</dcterms:created>
  <dcterms:modified xsi:type="dcterms:W3CDTF">2024-12-04T07:33:24Z</dcterms:modified>
</cp:coreProperties>
</file>